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<sst xmlns="http://schemas.openxmlformats.org/spreadsheetml/2006/main" count="170" uniqueCount="170">
  <si>
    <t>Fiche technique</t>
  </si>
  <si>
    <t>Nom</t>
  </si>
  <si>
    <t>CONSOMMÉ CLARIFIÉ (CLARIFIER UNE MARMITE)</t>
  </si>
  <si>
    <t>Code</t>
  </si>
  <si>
    <t>GRO_CDR_B272</t>
  </si>
  <si>
    <t>Classe</t>
  </si>
  <si>
    <t>Fonds et bouillons de base (CUI.FONDS)</t>
  </si>
  <si>
    <t>Statut</t>
  </si>
  <si>
    <t>publie</t>
  </si>
  <si>
    <t>Verrouillée</t>
  </si>
  <si>
    <t>Non</t>
  </si>
  <si>
    <t>Source bibliographique</t>
  </si>
  <si>
    <t>La Cuisine de Référence (BPI.CDR2002)</t>
  </si>
  <si>
    <t>Provenance</t>
  </si>
  <si>
    <t>Quantité de référence</t>
  </si>
  <si>
    <t>1 lt</t>
  </si>
  <si>
    <t>Coût de revient H.T. (qt de référence)</t>
  </si>
  <si>
    <t>Coût unitaire H.T.</t>
  </si>
  <si>
    <t>Quantité demandée pour cet export</t>
  </si>
  <si>
    <t>Coût de revient total H.T. pour cette quantité</t>
  </si>
  <si>
    <t>Export généré le</t>
  </si>
  <si>
    <t>01/10/2026 18:12</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</si>
  <si>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</si>
  <si>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</si>
  <si>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</si>
  <si>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</si>
  <si>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</si>
  <si>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</si>
  <si>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</si>
  <si>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</si>
  <si>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</si>
  <si>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 H.T.</t>
  </si>
  <si>
    <t>00000047</t>
  </si>
  <si>
    <t>OEUF A3 (PRIX)</t>
  </si>
  <si>
    <t>Produits laitiers</t>
  </si>
  <si>
    <t>pc</t>
  </si>
  <si>
    <t>EAU</t>
  </si>
  <si>
    <t>Eau (robinet - moy. France 2026)</t>
  </si>
  <si>
    <t>Matières premières</t>
  </si>
  <si>
    <t>CONC-TOMATE</t>
  </si>
  <si>
    <t>Concentré de tomate double</t>
  </si>
  <si>
    <t>Concentrés et purées cuisines</t>
  </si>
  <si>
    <t>EPI-CLOU-GIROFLE</t>
  </si>
  <si>
    <t>Clous de girofle</t>
  </si>
  <si>
    <t>Épices en poudre et graines</t>
  </si>
  <si>
    <t>kg</t>
  </si>
  <si>
    <t>EPI-POIVRE-GRAIN</t>
  </si>
  <si>
    <t>Poivre noir en grains entiers</t>
  </si>
  <si>
    <t>RNM17710123</t>
  </si>
  <si>
    <t>AIL frais France cat.I 60-80mm</t>
  </si>
  <si>
    <t>Légumes</t>
  </si>
  <si>
    <t>RNM0420123</t>
  </si>
  <si>
    <t>CAROTTE France extra colis 12kg</t>
  </si>
  <si>
    <t>RNM0400123</t>
  </si>
  <si>
    <t>CÉLERI-BRANCHE vert France cat.I</t>
  </si>
  <si>
    <t>RNM27820123</t>
  </si>
  <si>
    <t>OIGNON jaune France cat.I 60-80mm</t>
  </si>
  <si>
    <t>RNM0200123</t>
  </si>
  <si>
    <t>POIREAU France cat.I</t>
  </si>
  <si>
    <t>RNM9360123</t>
  </si>
  <si>
    <t>TOMATE ronde Maroc cat.I 67-82mm</t>
  </si>
  <si>
    <t>SEL-GROS</t>
  </si>
  <si>
    <t>Gros sel de mer</t>
  </si>
  <si>
    <t>Sels et condiments de base</t>
  </si>
  <si>
    <t>00002610</t>
  </si>
  <si>
    <t>Gîte-gîte (bœuf)</t>
  </si>
  <si>
    <t>Bœuf</t>
  </si>
  <si>
    <t>00002609</t>
  </si>
  <si>
    <t>Jumeau (bœuf)</t>
  </si>
  <si>
    <t>00002611</t>
  </si>
  <si>
    <t>Macreuse à pot-au-feu</t>
  </si>
  <si>
    <t>00002613</t>
  </si>
  <si>
    <t>Os de bœuf (moelle)</t>
  </si>
  <si>
    <t>00002612</t>
  </si>
  <si>
    <t>Plat de côtes (bœuf)</t>
  </si>
  <si>
    <t>RNM0590162</t>
  </si>
  <si>
    <t>BOEUF vache (paleron) semi-paré U.E. sous-vide</t>
  </si>
  <si>
    <t>Porc frais</t>
  </si>
  <si>
    <t>Total</t>
  </si>
  <si>
    <t>Niveau</t>
  </si>
  <si>
    <t>Composant</t>
  </si>
  <si>
    <t>Type</t>
  </si>
  <si>
    <t>Quantité (pour 1 lt)</t>
  </si>
  <si>
    <t>recette</t>
  </si>
  <si>
    <t>Fonds et bouillons de base</t>
  </si>
  <si>
    <t xml:space="preserve">    ↳ BOEUF vache (paleron) semi-paré U.E. sous-vide</t>
  </si>
  <si>
    <t>matiere</t>
  </si>
  <si>
    <t xml:space="preserve">    ↳ BLANC D'OEUF (P)</t>
  </si>
  <si>
    <t>Conversions oeufs et ovoproduits</t>
  </si>
  <si>
    <t xml:space="preserve">        ↳ BLANC D'OEUF (ML)</t>
  </si>
  <si>
    <t xml:space="preserve">            ↳ OEUF A3 (PRIX)</t>
  </si>
  <si>
    <t xml:space="preserve">    ↳ CAROTTE France extra colis 12kg</t>
  </si>
  <si>
    <t xml:space="preserve">    ↳ POIREAU France cat.I</t>
  </si>
  <si>
    <t xml:space="preserve">    ↳ CÉLERI-BRANCHE vert France cat.I</t>
  </si>
  <si>
    <t xml:space="preserve">    ↳ TOMATE ronde Maroc cat.I 67-82mm</t>
  </si>
  <si>
    <t xml:space="preserve">    ↳ Concentré de tomate — boîte 4/4 (collectivité)</t>
  </si>
  <si>
    <t>Préparations de base collectivité</t>
  </si>
  <si>
    <t xml:space="preserve">        ↳ Concentré de tomate double</t>
  </si>
  <si>
    <t xml:space="preserve">    ↳ CONSOMMÉ BLANC SIMPLE OU MARMITE</t>
  </si>
  <si>
    <t xml:space="preserve">        ↳ Jumeau (bœuf)</t>
  </si>
  <si>
    <t xml:space="preserve">        ↳ Gîte-gîte (bœuf)</t>
  </si>
  <si>
    <t xml:space="preserve">        ↳ Macreuse à pot-au-feu</t>
  </si>
  <si>
    <t xml:space="preserve">        ↳ Plat de côtes (bœuf)</t>
  </si>
  <si>
    <t xml:space="preserve">        ↳ Os de bœuf (moelle)</t>
  </si>
  <si>
    <t xml:space="preserve">        ↳ CAROTTE France extra colis 12kg</t>
  </si>
  <si>
    <t xml:space="preserve">        ↳ OIGNON jaune France cat.I 60-80mm</t>
  </si>
  <si>
    <t xml:space="preserve">        ↳ POIREAU France cat.I</t>
  </si>
  <si>
    <t xml:space="preserve">        ↳ CÉLERI-BRANCHE vert France cat.I</t>
  </si>
  <si>
    <t xml:space="preserve">        ↳ AIL frais France cat.I 60-80mm</t>
  </si>
  <si>
    <t xml:space="preserve">        ↳ Bouquet garni</t>
  </si>
  <si>
    <t>Préparations de base cuisine</t>
  </si>
  <si>
    <t xml:space="preserve">        ↳ Eau (robinet - moy. France 2026)</t>
  </si>
  <si>
    <t xml:space="preserve">        ↳ Gros sel de mer</t>
  </si>
  <si>
    <t xml:space="preserve">        ↳ Poivre noir en grains entiers</t>
  </si>
  <si>
    <t xml:space="preserve">        ↳ Clous de girofle (par 20)</t>
  </si>
  <si>
    <t>Conversions diverses</t>
  </si>
  <si>
    <t xml:space="preserve">            ↳ Clous de girofle</t>
  </si>
  <si>
    <t xml:space="preserve">    ↳ Poivre noir en grains entiers</t>
  </si>
  <si>
    <t>Recette</t>
  </si>
  <si>
    <t>#</t>
  </si>
  <si>
    <t>Verbe</t>
  </si>
  <si>
    <t>Étape</t>
  </si>
  <si>
    <t>Précision technique</t>
  </si>
  <si>
    <t>Durée</t>
  </si>
  <si>
    <t>Mise en place du poste de travail — Réunir les denrées, le matériel de préparation et de cuisson. Contrôler la fraîcheur et la qualité des produits.</t>
  </si>
  <si>
    <t>Préparer la viande — Parer, dénerver, dégraisser parfaitement ; la hacher pas trop finement (grosse grille du hachoir ou au couteau).</t>
  </si>
  <si>
    <t>Préparer la garniture aromatique — Éplucher, laver ; émincer finement carottes, vert de poireau et céleri ; concasser les tomates.</t>
  </si>
  <si>
    <t>Concentré de tomate — boîte 4/4 (collectivité)</t>
  </si>
  <si>
    <t>CONSOMMÉ BLANC SIMPLE OU MARMITE</t>
  </si>
  <si>
    <t>CONCASSER</t>
  </si>
  <si>
    <t>Concasser les os — récupérer et réserver la moelle — réunir dans une grande marmite — couvrir d'eau froide — porter à ébullition — écumer — rafraîchir</t>
  </si>
  <si>
    <t>4 min (cuisson)</t>
  </si>
  <si>
    <t>MARQUER</t>
  </si>
  <si>
    <t>Replacer la viande et les os dans la marmite soigneusement rincée — mouiller amplement à l'eau froide — saler modérément — porter à ébullition</t>
  </si>
  <si>
    <t>ÉPLUCHER</t>
  </si>
  <si>
    <t>Blanchir la viande et les os 3 à 4 minutes — Les couvrir d'eau froide, porter à ébullition, écumer, rafraîchir à l'eau courante.</t>
  </si>
  <si>
    <t>Éplucher et laver — tronçonner les carottes si trop grosses — couper les oignons et les faire colorer sur la plaque — confectionner le bouquet garni</t>
  </si>
  <si>
    <t>ÉCUMER</t>
  </si>
  <si>
    <t>Opération répétée fréquemment</t>
  </si>
  <si>
    <t>MOUILLER</t>
  </si>
  <si>
    <t>PASSER</t>
  </si>
  <si>
    <t>Ne pas remuer le fond de la marmite — ne pas le troubler</t>
  </si>
  <si>
    <t>DÉGRAISSER</t>
  </si>
  <si>
    <t>Effleurer la surface du consommé en le roulant sur les "yeux"</t>
  </si>
  <si>
    <t>Bouquet garni</t>
  </si>
  <si>
    <t>TRIER</t>
  </si>
  <si>
    <t>Choisir un excellent thym très odorant, le trier, le laver, le sécher doucement. Laver, sécher et effeuiller le laurier.</t>
  </si>
  <si>
    <t>FOURRER</t>
  </si>
  <si>
    <t>LIER</t>
  </si>
  <si>
    <t>Fiche technique — CONSOMMÉ CLARIFIÉ (CLARIFIER UNE MARMITE)</t>
  </si>
  <si>
    <t>CONSOMMÉ CLARIFIÉ (CLARIFIER UNE MARMITE)  GRO_CDR_B272</t>
  </si>
  <si>
    <t>1.</t>
  </si>
  <si>
    <t>2.</t>
  </si>
  <si>
    <t>3.</t>
  </si>
  <si>
    <t xml:space="preserve">    CAROTTE France extra colis 12kg</t>
  </si>
  <si>
    <t xml:space="preserve">    POIREAU France cat.I</t>
  </si>
  <si>
    <t xml:space="preserve">    CÉLERI-BRANCHE vert France cat.I</t>
  </si>
  <si>
    <t xml:space="preserve">    Concentré de tomate — boîte 4/4 (collectivité)</t>
  </si>
  <si>
    <t>4.</t>
  </si>
  <si>
    <t xml:space="preserve">    BLANC D'OEUF (P) (conv.)</t>
  </si>
  <si>
    <t xml:space="preserve">    CONSOMMÉ BLANC SIMPLE OU MARMITE</t>
  </si>
  <si>
    <t>5.</t>
  </si>
  <si>
    <t xml:space="preserve">    Poivre noir en grains entiers</t>
  </si>
  <si>
    <t>6.</t>
  </si>
  <si>
    <t>↳ Concentré de tomate — boîte 4/4 (collectivité)  GRO-CONC-TOMATE</t>
  </si>
  <si>
    <t>↳ CONSOMMÉ BLANC SIMPLE OU MARMITE  GRO_CDR_B269</t>
  </si>
  <si>
    <t xml:space="preserve">    Bouquet garni</t>
  </si>
  <si>
    <t xml:space="preserve">    Clous de girofle (par 20) (conv.)</t>
  </si>
  <si>
    <t>7.</t>
  </si>
  <si>
    <t>↳ Bouquet garni  BPI-CUI-BGT-GRN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</si>
</sst>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13.831431818182</v>
      </c>
    </row>
    <row r="12">
      <c r="A12" t="s" s="3">
        <v>17</v>
      </c>
      <c r="B12" s="4">
        <v>13.831431818182</v>
      </c>
    </row>
    <row r="13">
      <c r="A13"/>
      <c r="B13"/>
    </row>
    <row r="14">
      <c r="A14" t="s" s="5">
        <v>18</v>
      </c>
      <c r="B14" t="s" s="5">
        <v>15</v>
      </c>
    </row>
    <row r="15">
      <c r="A15" t="s" s="5">
        <v>19</v>
      </c>
      <c r="B15" s="6">
        <v>13.831431818182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lt</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0.5</v>
      </c>
      <c r="E7" s="11">
        <f>D7*$B$2</f>
        <v>0.5</v>
      </c>
      <c r="F7" t="s">
        <v>35</v>
      </c>
      <c r="G7" s="4">
        <f>E7*0.27</f>
        <v>0.135</v>
      </c>
    </row>
    <row r="8">
      <c r="A8" t="s">
        <v>36</v>
      </c>
      <c r="B8" t="s">
        <v>37</v>
      </c>
      <c r="C8" t="s">
        <v>38</v>
      </c>
      <c r="D8" s="9">
        <v>2.1</v>
      </c>
      <c r="E8" s="11">
        <f>D8*$B$2</f>
        <v>2.1</v>
      </c>
      <c r="F8" t="s">
        <v>25</v>
      </c>
      <c r="G8" s="4">
        <f>E8*0.0043</f>
        <v>0.00903</v>
      </c>
    </row>
    <row r="9">
      <c r="A9" t="s">
        <v>39</v>
      </c>
      <c r="B9" t="s">
        <v>40</v>
      </c>
      <c r="C9" t="s">
        <v>41</v>
      </c>
      <c r="D9" s="9">
        <v>0.011364</v>
      </c>
      <c r="E9" s="11">
        <f>D9*$B$2</f>
        <v>0.011364</v>
      </c>
      <c r="F9" t="s">
        <v>35</v>
      </c>
      <c r="G9" s="4">
        <f>E9*12.5995968129</f>
        <v>0.143182</v>
      </c>
    </row>
    <row r="10">
      <c r="A10" t="s">
        <v>42</v>
      </c>
      <c r="B10" t="s">
        <v>43</v>
      </c>
      <c r="C10" t="s">
        <v>44</v>
      </c>
      <c r="D10" s="9">
        <v>0.00006</v>
      </c>
      <c r="E10" s="11">
        <f>D10*$B$2</f>
        <v>0.00006</v>
      </c>
      <c r="F10" t="s">
        <v>45</v>
      </c>
      <c r="G10" s="4">
        <f>E10*25</f>
        <v>0.0015</v>
      </c>
    </row>
    <row r="11">
      <c r="A11" t="s">
        <v>46</v>
      </c>
      <c r="B11" t="s">
        <v>47</v>
      </c>
      <c r="C11" t="s">
        <v>44</v>
      </c>
      <c r="D11" s="9">
        <v>0.0022</v>
      </c>
      <c r="E11" s="11">
        <f>D11*$B$2</f>
        <v>0.0022</v>
      </c>
      <c r="F11" t="s">
        <v>45</v>
      </c>
      <c r="G11" s="4">
        <f>E11*12</f>
        <v>0.0264</v>
      </c>
    </row>
    <row r="12">
      <c r="A12" t="s">
        <v>48</v>
      </c>
      <c r="B12" t="s">
        <v>49</v>
      </c>
      <c r="C12" t="s">
        <v>50</v>
      </c>
      <c r="D12" s="9">
        <v>0.006</v>
      </c>
      <c r="E12" s="11">
        <f>D12*$B$2</f>
        <v>0.006</v>
      </c>
      <c r="F12" t="s">
        <v>45</v>
      </c>
      <c r="G12" s="4">
        <f>E12*6.5</f>
        <v>0.039</v>
      </c>
    </row>
    <row r="13">
      <c r="A13" t="s">
        <v>51</v>
      </c>
      <c r="B13" t="s">
        <v>52</v>
      </c>
      <c r="C13" t="s">
        <v>50</v>
      </c>
      <c r="D13" s="9">
        <v>0.23</v>
      </c>
      <c r="E13" s="11">
        <f>D13*$B$2</f>
        <v>0.23</v>
      </c>
      <c r="F13" t="s">
        <v>45</v>
      </c>
      <c r="G13" s="4">
        <f>E13*1.1</f>
        <v>0.253</v>
      </c>
    </row>
    <row r="14">
      <c r="A14" t="s">
        <v>53</v>
      </c>
      <c r="B14" t="s">
        <v>54</v>
      </c>
      <c r="C14" t="s">
        <v>50</v>
      </c>
      <c r="D14" s="9">
        <v>0.116</v>
      </c>
      <c r="E14" s="11">
        <f>D14*$B$2</f>
        <v>0.116</v>
      </c>
      <c r="F14" t="s">
        <v>45</v>
      </c>
      <c r="G14" s="4">
        <f>E14*1.8</f>
        <v>0.2088</v>
      </c>
    </row>
    <row r="15">
      <c r="A15" t="s">
        <v>55</v>
      </c>
      <c r="B15" t="s">
        <v>56</v>
      </c>
      <c r="C15" t="s">
        <v>50</v>
      </c>
      <c r="D15" s="9">
        <v>0.18</v>
      </c>
      <c r="E15" s="11">
        <f>D15*$B$2</f>
        <v>0.18</v>
      </c>
      <c r="F15" t="s">
        <v>45</v>
      </c>
      <c r="G15" s="4">
        <f>E15*0.4</f>
        <v>0.072</v>
      </c>
    </row>
    <row r="16">
      <c r="A16" t="s">
        <v>57</v>
      </c>
      <c r="B16" t="s">
        <v>58</v>
      </c>
      <c r="C16" t="s">
        <v>50</v>
      </c>
      <c r="D16" s="9">
        <v>0.23</v>
      </c>
      <c r="E16" s="11">
        <f>D16*$B$2</f>
        <v>0.23</v>
      </c>
      <c r="F16" t="s">
        <v>45</v>
      </c>
      <c r="G16" s="4">
        <f>E16*0.9</f>
        <v>0.207</v>
      </c>
    </row>
    <row r="17">
      <c r="A17" t="s">
        <v>59</v>
      </c>
      <c r="B17" t="s">
        <v>60</v>
      </c>
      <c r="C17" t="s">
        <v>50</v>
      </c>
      <c r="D17" s="9">
        <v>0.08</v>
      </c>
      <c r="E17" s="11">
        <f>D17*$B$2</f>
        <v>0.08</v>
      </c>
      <c r="F17" t="s">
        <v>45</v>
      </c>
      <c r="G17" s="4">
        <f>E17*2.8</f>
        <v>0.224</v>
      </c>
    </row>
    <row r="18">
      <c r="A18" t="s">
        <v>61</v>
      </c>
      <c r="B18" t="s">
        <v>62</v>
      </c>
      <c r="C18" t="s">
        <v>63</v>
      </c>
      <c r="D18" s="9">
        <v>0.006</v>
      </c>
      <c r="E18" s="11">
        <f>D18*$B$2</f>
        <v>0.006</v>
      </c>
      <c r="F18" t="s">
        <v>45</v>
      </c>
      <c r="G18" s="4">
        <f>E18*0.42</f>
        <v>0.00252</v>
      </c>
    </row>
    <row r="19">
      <c r="A19" t="s" s="12">
        <v>64</v>
      </c>
      <c r="B19" t="s">
        <v>65</v>
      </c>
      <c r="C19" t="s">
        <v>66</v>
      </c>
      <c r="D19" s="9">
        <v>0.24</v>
      </c>
      <c r="E19" s="11">
        <f>D19*$B$2</f>
        <v>0.24</v>
      </c>
      <c r="F19" t="s">
        <v>45</v>
      </c>
      <c r="G19" s="4">
        <f>E19*10</f>
        <v>2.4</v>
      </c>
    </row>
    <row r="20">
      <c r="A20" t="s" s="12">
        <v>67</v>
      </c>
      <c r="B20" t="s">
        <v>68</v>
      </c>
      <c r="C20" t="s">
        <v>66</v>
      </c>
      <c r="D20" s="9">
        <v>0.24</v>
      </c>
      <c r="E20" s="11">
        <f>D20*$B$2</f>
        <v>0.24</v>
      </c>
      <c r="F20" t="s">
        <v>45</v>
      </c>
      <c r="G20" s="4">
        <f>E20*12</f>
        <v>2.88</v>
      </c>
    </row>
    <row r="21">
      <c r="A21" t="s" s="12">
        <v>69</v>
      </c>
      <c r="B21" t="s">
        <v>70</v>
      </c>
      <c r="C21" t="s">
        <v>66</v>
      </c>
      <c r="D21" s="9">
        <v>0.24</v>
      </c>
      <c r="E21" s="11">
        <f>D21*$B$2</f>
        <v>0.24</v>
      </c>
      <c r="F21" t="s">
        <v>45</v>
      </c>
      <c r="G21" s="4">
        <f>E21*11</f>
        <v>2.64</v>
      </c>
    </row>
    <row r="22">
      <c r="A22" t="s" s="12">
        <v>71</v>
      </c>
      <c r="B22" t="s">
        <v>72</v>
      </c>
      <c r="C22" t="s">
        <v>66</v>
      </c>
      <c r="D22" s="9">
        <v>0.24</v>
      </c>
      <c r="E22" s="11">
        <f>D22*$B$2</f>
        <v>0.24</v>
      </c>
      <c r="F22" t="s">
        <v>45</v>
      </c>
      <c r="G22" s="4">
        <f>E22*3</f>
        <v>0.72</v>
      </c>
    </row>
    <row r="23">
      <c r="A23" t="s" s="12">
        <v>73</v>
      </c>
      <c r="B23" t="s">
        <v>74</v>
      </c>
      <c r="C23" t="s">
        <v>66</v>
      </c>
      <c r="D23" s="9">
        <v>0.24</v>
      </c>
      <c r="E23" s="11">
        <f>D23*$B$2</f>
        <v>0.24</v>
      </c>
      <c r="F23" t="s">
        <v>45</v>
      </c>
      <c r="G23" s="4">
        <f>E23*8</f>
        <v>1.92</v>
      </c>
    </row>
    <row r="24">
      <c r="A24" t="s">
        <v>75</v>
      </c>
      <c r="B24" t="s">
        <v>76</v>
      </c>
      <c r="C24" t="s">
        <v>77</v>
      </c>
      <c r="D24" s="9">
        <v>0.2</v>
      </c>
      <c r="E24" s="11">
        <f>D24*$B$2</f>
        <v>0.2</v>
      </c>
      <c r="F24" t="s">
        <v>45</v>
      </c>
      <c r="G24" s="4">
        <f>E24*9.75</f>
        <v>1.95</v>
      </c>
    </row>
    <row r="25">
      <c r="A25"/>
      <c r="B25"/>
      <c r="C25"/>
      <c r="D25"/>
      <c r="E25"/>
      <c r="F25" t="s" s="3">
        <v>78</v>
      </c>
      <c r="G25" s="13">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30</v>
      </c>
      <c r="F1" t="s" s="2">
        <v>5</v>
      </c>
    </row>
    <row r="2">
      <c r="A2">
        <v>0</v>
      </c>
      <c r="B2" t="s">
        <v>2</v>
      </c>
      <c r="C2" t="s">
        <v>83</v>
      </c>
      <c r="D2" s="11">
        <v>1</v>
      </c>
      <c r="E2" t="s">
        <v>25</v>
      </c>
      <c r="F2" t="s">
        <v>84</v>
      </c>
    </row>
    <row r="3">
      <c r="A3">
        <v>1</v>
      </c>
      <c r="B3" t="s">
        <v>85</v>
      </c>
      <c r="C3" t="s">
        <v>86</v>
      </c>
      <c r="D3" s="11">
        <v>0.2</v>
      </c>
      <c r="E3" t="s">
        <v>45</v>
      </c>
      <c r="F3" t="s">
        <v>77</v>
      </c>
    </row>
    <row r="4">
      <c r="A4">
        <v>1</v>
      </c>
      <c r="B4" t="s">
        <v>87</v>
      </c>
      <c r="C4" t="s">
        <v>83</v>
      </c>
      <c r="D4" s="11">
        <v>1</v>
      </c>
      <c r="E4" t="s">
        <v>35</v>
      </c>
      <c r="F4" t="s">
        <v>88</v>
      </c>
    </row>
    <row r="5">
      <c r="A5">
        <v>2</v>
      </c>
      <c r="B5" t="s">
        <v>89</v>
      </c>
      <c r="C5" t="s">
        <v>83</v>
      </c>
      <c r="D5" s="11">
        <v>0.036</v>
      </c>
      <c r="E5" t="s">
        <v>25</v>
      </c>
      <c r="F5" t="s">
        <v>88</v>
      </c>
    </row>
    <row r="6">
      <c r="A6">
        <v>3</v>
      </c>
      <c r="B6" t="s">
        <v>90</v>
      </c>
      <c r="C6" t="s">
        <v>86</v>
      </c>
      <c r="D6" s="11">
        <v>0.5</v>
      </c>
      <c r="E6" t="s">
        <v>35</v>
      </c>
      <c r="F6" t="s">
        <v>34</v>
      </c>
    </row>
    <row r="7">
      <c r="A7">
        <v>1</v>
      </c>
      <c r="B7" t="s">
        <v>91</v>
      </c>
      <c r="C7" t="s">
        <v>86</v>
      </c>
      <c r="D7" s="11">
        <v>0.05</v>
      </c>
      <c r="E7" t="s">
        <v>45</v>
      </c>
      <c r="F7" t="s">
        <v>50</v>
      </c>
    </row>
    <row r="8">
      <c r="A8">
        <v>1</v>
      </c>
      <c r="B8" t="s">
        <v>92</v>
      </c>
      <c r="C8" t="s">
        <v>86</v>
      </c>
      <c r="D8" s="11">
        <v>0.05</v>
      </c>
      <c r="E8" t="s">
        <v>45</v>
      </c>
      <c r="F8" t="s">
        <v>50</v>
      </c>
    </row>
    <row r="9">
      <c r="A9">
        <v>1</v>
      </c>
      <c r="B9" t="s">
        <v>93</v>
      </c>
      <c r="C9" t="s">
        <v>86</v>
      </c>
      <c r="D9" s="11">
        <v>0.02</v>
      </c>
      <c r="E9" t="s">
        <v>45</v>
      </c>
      <c r="F9" t="s">
        <v>50</v>
      </c>
    </row>
    <row r="10">
      <c r="A10">
        <v>1</v>
      </c>
      <c r="B10" t="s">
        <v>94</v>
      </c>
      <c r="C10" t="s">
        <v>86</v>
      </c>
      <c r="D10" s="11">
        <v>0.08</v>
      </c>
      <c r="E10" t="s">
        <v>45</v>
      </c>
      <c r="F10" t="s">
        <v>50</v>
      </c>
    </row>
    <row r="11">
      <c r="A11">
        <v>1</v>
      </c>
      <c r="B11" t="s">
        <v>95</v>
      </c>
      <c r="C11" t="s">
        <v>83</v>
      </c>
      <c r="D11" s="11">
        <v>0.01</v>
      </c>
      <c r="E11" t="s">
        <v>45</v>
      </c>
      <c r="F11" t="s">
        <v>96</v>
      </c>
    </row>
    <row r="12">
      <c r="A12">
        <v>2</v>
      </c>
      <c r="B12" t="s">
        <v>97</v>
      </c>
      <c r="C12" t="s">
        <v>86</v>
      </c>
      <c r="D12" s="11">
        <v>0.011</v>
      </c>
      <c r="E12" t="s">
        <v>35</v>
      </c>
      <c r="F12" t="s">
        <v>41</v>
      </c>
    </row>
    <row r="13">
      <c r="A13">
        <v>1</v>
      </c>
      <c r="B13" t="s">
        <v>98</v>
      </c>
      <c r="C13" t="s">
        <v>83</v>
      </c>
      <c r="D13" s="11">
        <v>1.2</v>
      </c>
      <c r="E13" t="s">
        <v>25</v>
      </c>
      <c r="F13" t="s">
        <v>84</v>
      </c>
    </row>
    <row r="14">
      <c r="A14">
        <v>2</v>
      </c>
      <c r="B14" t="s">
        <v>99</v>
      </c>
      <c r="C14" t="s">
        <v>86</v>
      </c>
      <c r="D14" s="11">
        <v>0.24</v>
      </c>
      <c r="E14" t="s">
        <v>45</v>
      </c>
      <c r="F14" t="s">
        <v>66</v>
      </c>
    </row>
    <row r="15">
      <c r="A15">
        <v>2</v>
      </c>
      <c r="B15" t="s">
        <v>100</v>
      </c>
      <c r="C15" t="s">
        <v>86</v>
      </c>
      <c r="D15" s="11">
        <v>0.24</v>
      </c>
      <c r="E15" t="s">
        <v>45</v>
      </c>
      <c r="F15" t="s">
        <v>66</v>
      </c>
    </row>
    <row r="16">
      <c r="A16">
        <v>2</v>
      </c>
      <c r="B16" t="s">
        <v>101</v>
      </c>
      <c r="C16" t="s">
        <v>86</v>
      </c>
      <c r="D16" s="11">
        <v>0.24</v>
      </c>
      <c r="E16" t="s">
        <v>45</v>
      </c>
      <c r="F16" t="s">
        <v>66</v>
      </c>
    </row>
    <row r="17">
      <c r="A17">
        <v>2</v>
      </c>
      <c r="B17" t="s">
        <v>102</v>
      </c>
      <c r="C17" t="s">
        <v>86</v>
      </c>
      <c r="D17" s="11">
        <v>0.24</v>
      </c>
      <c r="E17" t="s">
        <v>45</v>
      </c>
      <c r="F17" t="s">
        <v>66</v>
      </c>
    </row>
    <row r="18">
      <c r="A18">
        <v>2</v>
      </c>
      <c r="B18" t="s">
        <v>103</v>
      </c>
      <c r="C18" t="s">
        <v>86</v>
      </c>
      <c r="D18" s="11">
        <v>0.24</v>
      </c>
      <c r="E18" t="s">
        <v>45</v>
      </c>
      <c r="F18" t="s">
        <v>66</v>
      </c>
    </row>
    <row r="19">
      <c r="A19">
        <v>2</v>
      </c>
      <c r="B19" t="s">
        <v>104</v>
      </c>
      <c r="C19" t="s">
        <v>86</v>
      </c>
      <c r="D19" s="11">
        <v>0.18</v>
      </c>
      <c r="E19" t="s">
        <v>45</v>
      </c>
      <c r="F19" t="s">
        <v>50</v>
      </c>
    </row>
    <row r="20">
      <c r="A20">
        <v>2</v>
      </c>
      <c r="B20" t="s">
        <v>105</v>
      </c>
      <c r="C20" t="s">
        <v>86</v>
      </c>
      <c r="D20" s="11">
        <v>0.18</v>
      </c>
      <c r="E20" t="s">
        <v>45</v>
      </c>
      <c r="F20" t="s">
        <v>50</v>
      </c>
    </row>
    <row r="21">
      <c r="A21">
        <v>2</v>
      </c>
      <c r="B21" t="s">
        <v>106</v>
      </c>
      <c r="C21" t="s">
        <v>86</v>
      </c>
      <c r="D21" s="11">
        <v>0.18</v>
      </c>
      <c r="E21" t="s">
        <v>45</v>
      </c>
      <c r="F21" t="s">
        <v>50</v>
      </c>
    </row>
    <row r="22">
      <c r="A22">
        <v>2</v>
      </c>
      <c r="B22" t="s">
        <v>107</v>
      </c>
      <c r="C22" t="s">
        <v>86</v>
      </c>
      <c r="D22" s="11">
        <v>0.096</v>
      </c>
      <c r="E22" t="s">
        <v>45</v>
      </c>
      <c r="F22" t="s">
        <v>50</v>
      </c>
    </row>
    <row r="23">
      <c r="A23">
        <v>2</v>
      </c>
      <c r="B23" t="s">
        <v>108</v>
      </c>
      <c r="C23" t="s">
        <v>86</v>
      </c>
      <c r="D23" s="11">
        <v>0.006</v>
      </c>
      <c r="E23" t="s">
        <v>45</v>
      </c>
      <c r="F23" t="s">
        <v>50</v>
      </c>
    </row>
    <row r="24">
      <c r="A24">
        <v>2</v>
      </c>
      <c r="B24" t="s">
        <v>109</v>
      </c>
      <c r="C24" t="s">
        <v>83</v>
      </c>
      <c r="D24" s="11">
        <v>1.2</v>
      </c>
      <c r="E24" t="s">
        <v>35</v>
      </c>
      <c r="F24" t="s">
        <v>110</v>
      </c>
    </row>
    <row r="25">
      <c r="A25">
        <v>2</v>
      </c>
      <c r="B25" t="s">
        <v>111</v>
      </c>
      <c r="C25" t="s">
        <v>86</v>
      </c>
      <c r="D25" s="11">
        <v>2.1</v>
      </c>
      <c r="E25" t="s">
        <v>25</v>
      </c>
      <c r="F25" t="s">
        <v>38</v>
      </c>
    </row>
    <row r="26">
      <c r="A26">
        <v>2</v>
      </c>
      <c r="B26" t="s">
        <v>112</v>
      </c>
      <c r="C26" t="s">
        <v>86</v>
      </c>
      <c r="D26" s="11">
        <v>0.006</v>
      </c>
      <c r="E26" t="s">
        <v>45</v>
      </c>
      <c r="F26" t="s">
        <v>63</v>
      </c>
    </row>
    <row r="27">
      <c r="A27">
        <v>2</v>
      </c>
      <c r="B27" t="s">
        <v>113</v>
      </c>
      <c r="C27" t="s">
        <v>86</v>
      </c>
      <c r="D27" s="11">
        <v>0.001</v>
      </c>
      <c r="E27" t="s">
        <v>45</v>
      </c>
      <c r="F27" t="s">
        <v>44</v>
      </c>
    </row>
    <row r="28">
      <c r="A28">
        <v>2</v>
      </c>
      <c r="B28" t="s">
        <v>114</v>
      </c>
      <c r="C28" t="s">
        <v>83</v>
      </c>
      <c r="D28" s="11">
        <v>1.2</v>
      </c>
      <c r="E28" t="s">
        <v>35</v>
      </c>
      <c r="F28" t="s">
        <v>115</v>
      </c>
    </row>
    <row r="29">
      <c r="A29">
        <v>3</v>
      </c>
      <c r="B29" t="s">
        <v>116</v>
      </c>
      <c r="C29" t="s">
        <v>86</v>
      </c>
      <c r="D29" s="11">
        <v>0</v>
      </c>
      <c r="E29" t="s">
        <v>45</v>
      </c>
      <c r="F29" t="s">
        <v>44</v>
      </c>
    </row>
    <row r="30">
      <c r="A30">
        <v>1</v>
      </c>
      <c r="B30" t="s">
        <v>117</v>
      </c>
      <c r="C30" t="s">
        <v>86</v>
      </c>
      <c r="D30" s="11">
        <v>0.001</v>
      </c>
      <c r="E30" t="s">
        <v>45</v>
      </c>
      <c r="F30"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118</v>
      </c>
      <c r="B1" t="s" s="2">
        <v>119</v>
      </c>
      <c r="C1" t="s" s="2">
        <v>120</v>
      </c>
      <c r="D1" t="s" s="2">
        <v>121</v>
      </c>
      <c r="E1" t="s" s="2">
        <v>122</v>
      </c>
      <c r="F1" t="s" s="2">
        <v>123</v>
      </c>
    </row>
    <row r="2">
      <c r="A2" t="s">
        <v>2</v>
      </c>
      <c r="B2">
        <v>1</v>
      </c>
      <c r="C2"/>
      <c r="D2" t="s" s="14">
        <v>124</v>
      </c>
      <c r="E2" t="s" s="14"/>
      <c r="F2"/>
    </row>
    <row r="3">
      <c r="A3" t="s">
        <v>2</v>
      </c>
      <c r="B3">
        <v>2</v>
      </c>
      <c r="C3"/>
      <c r="D3" t="s" s="14">
        <v>125</v>
      </c>
      <c r="E3" t="s" s="14"/>
      <c r="F3"/>
    </row>
    <row r="4">
      <c r="A4" t="s">
        <v>2</v>
      </c>
      <c r="B4">
        <v>3</v>
      </c>
      <c r="C4"/>
      <c r="D4" t="s" s="14">
        <v>126</v>
      </c>
      <c r="E4" t="s" s="14"/>
      <c r="F4"/>
    </row>
    <row r="5">
      <c r="A5" t="s">
        <v>2</v>
      </c>
      <c r="B5">
        <v>4</v>
      </c>
      <c r="C5"/>
      <c r="D5" t="inlineStr" s="14">
        <is>
          <t>Réaliser la clarification — Réunir dans une grande russe ou un rondeau la viande hachée, la garniture, tomates et concentré, les blancs d'œufs et un peu d'eau froide ; verser progressivement la marmite refroidie et dégraissée, bien mélanger ; porter doucement à ébullition en remuant lentement sans discontinuer avec une spatule ; réduire le feu dès les premiers bouillons ; ne plus remuer, laisser frémir 45 min à 1 h (le coagulat forme un cratère).</t>
        </is>
      </c>
      <c r="E5" t="s" s="14"/>
      <c r="F5"/>
    </row>
    <row r="6">
      <c r="A6" t="s">
        <v>2</v>
      </c>
      <c r="B6">
        <v>5</v>
      </c>
      <c r="C6"/>
      <c r="D6" t="inlineStr" s="14">
        <is>
          <t>Passer très délicatement le consommé à l'étamine dans un récipient inox parfaitement propre, avec quelques grains de poivre concassés et du cerfeuil fraîchement haché dans l'étamine.</t>
        </is>
      </c>
      <c r="E6" t="s" s="14"/>
      <c r="F6"/>
    </row>
    <row r="7">
      <c r="A7" t="s">
        <v>2</v>
      </c>
      <c r="B7">
        <v>6</v>
      </c>
      <c r="C7"/>
      <c r="D7" t="inlineStr" s="14">
        <is>
          <t>Dégraisser parfaitement au papier absorbant en effleurant la surface (retirer tous les « yeux ») ; vérifier l'assaisonnement ; utiliser immédiatement ou refroidir rapidement et réserver à couvert à + 3 °C maximum.</t>
        </is>
      </c>
      <c r="E7" t="s" s="14"/>
      <c r="F7"/>
    </row>
    <row r="8">
      <c r="A8" t="s">
        <v>127</v>
      </c>
      <c r="B8"/>
      <c r="C8"/>
      <c r="D8"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8"/>
      <c r="F8"/>
    </row>
    <row r="9">
      <c r="A9" t="s">
        <v>128</v>
      </c>
      <c r="B9">
        <v>1</v>
      </c>
      <c r="C9" t="s">
        <v>129</v>
      </c>
      <c r="D9" t="s" s="14">
        <v>124</v>
      </c>
      <c r="E9" t="s" s="14">
        <v>130</v>
      </c>
      <c r="F9" t="s">
        <v>131</v>
      </c>
    </row>
    <row r="10">
      <c r="A10" t="s">
        <v>128</v>
      </c>
      <c r="B10">
        <v>2</v>
      </c>
      <c r="C10" t="s">
        <v>132</v>
      </c>
      <c r="D10" t="inlineStr" s="14">
        <is>
          <t>Préparer les ingrédients de base — Parer, dégraisser si nécessaire et ficeler les viandes ; concasser les os ; récupérer la moelle et la réserver dans une calotte d'eau glacée.</t>
        </is>
      </c>
      <c r="E10" t="s" s="14">
        <v>133</v>
      </c>
      <c r="F10"/>
    </row>
    <row r="11">
      <c r="A11" t="s">
        <v>128</v>
      </c>
      <c r="B11">
        <v>3</v>
      </c>
      <c r="C11" t="s">
        <v>134</v>
      </c>
      <c r="D11" t="s" s="14">
        <v>135</v>
      </c>
      <c r="E11" t="s" s="14">
        <v>136</v>
      </c>
      <c r="F11"/>
    </row>
    <row r="12">
      <c r="A12" t="s">
        <v>128</v>
      </c>
      <c r="B12">
        <v>4</v>
      </c>
      <c r="C12" t="s">
        <v>137</v>
      </c>
      <c r="D12" t="inlineStr" s="14">
        <is>
          <t>Marquer la marmite en cuisson — Replacer viande et os dans la marmite rincée ; recouvrir amplement d'eau froide ; saler au gros sel ; porter à ébullition ; écumer et dégraisser soigneusement.</t>
        </is>
      </c>
      <c r="E12" t="s" s="14">
        <v>138</v>
      </c>
      <c r="F12"/>
    </row>
    <row r="13">
      <c r="A13" t="s">
        <v>128</v>
      </c>
      <c r="B13">
        <v>5</v>
      </c>
      <c r="C13" t="s">
        <v>139</v>
      </c>
      <c r="D13" t="inlineStr" s="14">
        <is>
          <t>Préparer la garniture aromatique — Éplucher et laver les légumes ; tronçonner les grosses carottes ; couper les oignons transversalement et les colorer sur la plaque du fourneau (couleur ambrée), en clouter un d'un clou de girofle côté talon ; confectionner le bouquet garni (persil, thym, laurier, poireaux, céleri). L'ajouter au bout d'une heure de cuisson.</t>
        </is>
      </c>
      <c r="E13" t="s" s="14"/>
      <c r="F13"/>
    </row>
    <row r="14">
      <c r="A14" t="s">
        <v>128</v>
      </c>
      <c r="B14">
        <v>6</v>
      </c>
      <c r="C14" t="s">
        <v>140</v>
      </c>
      <c r="D14" t="inlineStr" s="14">
        <is>
          <t>Cuire 3 à 4 heures à découvert à très faible ébullition — Écumer et dégraisser souvent (une petite louche d'eau froide fait remonter la graisse) ; une ébullition trop vive trouble la marmite.</t>
        </is>
      </c>
      <c r="E14" t="s" s="14">
        <v>141</v>
      </c>
      <c r="F14"/>
    </row>
    <row r="15">
      <c r="A15" t="s">
        <v>128</v>
      </c>
      <c r="B15">
        <v>7</v>
      </c>
      <c r="C15" t="s">
        <v>142</v>
      </c>
      <c r="D15" t="inlineStr" s="14">
        <is>
          <t>S'assurer de la cuisson ; débarrasser la viande et la garniture (réserver la viande pour une autre utilisation) ; passer délicatement au chinois étamine dans un bahut inox avec quelques grains de poivre écrasés, sans remuer le fond ; laisser reposer, dégraisser, refroidir rapidement et réserver à + 3 °C maximum.</t>
        </is>
      </c>
      <c r="E15" t="s" s="14">
        <v>143</v>
      </c>
      <c r="F15"/>
    </row>
    <row r="16">
      <c r="A16" t="s">
        <v>144</v>
      </c>
      <c r="B16">
        <v>1</v>
      </c>
      <c r="C16" t="s">
        <v>145</v>
      </c>
      <c r="D16" t="inlineStr" s="14">
        <is>
          <t>Trier et laver soigneusement les tiges de persil, les branches de céleri et les feuilles de poireau. Ne pas utiliser des tiges ayant séjourné trop longtemps dans l'eau (risque de fermentation).</t>
        </is>
      </c>
      <c r="E16" t="s" s="14"/>
      <c r="F16"/>
    </row>
    <row r="17">
      <c r="A17" t="s">
        <v>144</v>
      </c>
      <c r="B17">
        <v>2</v>
      </c>
      <c r="C17" t="s">
        <v>145</v>
      </c>
      <c r="D17" t="s" s="14">
        <v>146</v>
      </c>
      <c r="E17" t="s" s="14"/>
      <c r="F17"/>
    </row>
    <row r="18">
      <c r="A18" t="s">
        <v>144</v>
      </c>
      <c r="B18">
        <v>3</v>
      </c>
      <c r="C18" t="s">
        <v>147</v>
      </c>
      <c r="D18" t="inlineStr" s="14">
        <is>
          <t>Composer le bouquet garni selon l'utilisation : base = tiges de persil + thym + laurier. Pour fonds blancs et pochés : ajouter blanc de poireau et céleri en branches. Pour gibelotte : ajouter romarin. Pour légumes secs : ajouter sarriette.</t>
        </is>
      </c>
      <c r="E18" t="s" s="14"/>
      <c r="F18"/>
    </row>
    <row r="19">
      <c r="A19" t="s">
        <v>144</v>
      </c>
      <c r="B19">
        <v>4</v>
      </c>
      <c r="C19" t="s">
        <v>148</v>
      </c>
      <c r="D19" t="inlineStr" s="14">
        <is>
          <t>Lier le bouquet garni en fagot bien serré avec de la ficelle de cuisine. Le rôle des aromates étant de parfumer, des produits de mauvaise qualité ou de fraîcheur insuffisante donnent un très mauvais résultat.</t>
        </is>
      </c>
      <c r="E19" t="s" s="14"/>
      <c r="F1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0"/>
  <cols>
    <col min="1" max="1" width="22" customWidth="1"/>
    <col min="2" max="2" width="52" customWidth="1"/>
    <col min="3" max="3" width="14" customWidth="1"/>
    <col min="4" max="4" width="10" customWidth="1"/>
  </cols>
  <sheetData>
    <row r="1" customHeight="1" ht="24">
      <c r="A1" t="s" s="7">
        <v>149</v>
      </c>
      <c r="B1"/>
      <c r="C1"/>
      <c r="D1"/>
    </row>
    <row r="2">
      <c r="A2" t="str" s="15">
        <f>"GRO_CDR_B272 · CUI.FONDS · référence : "&amp;Besoins!B3&amp;" "&amp;Besoins!C3&amp;" · multiplicateur réglable sur la feuille ""Besoins"""</f>
        <v>GRO_CDR_B272 · CUI.FONDS · référence : 1 lt · multiplicateur réglable sur la feuille </v>
      </c>
      <c r="B2"/>
      <c r="C2"/>
      <c r="D2"/>
    </row>
    <row r="3">
      <c r="A3"/>
      <c r="B3"/>
      <c r="C3"/>
      <c r="D3"/>
    </row>
    <row r="4">
      <c r="A4" t="s" s="16">
        <v>150</v>
      </c>
      <c r="B4"/>
      <c r="C4"/>
      <c r="D4"/>
    </row>
    <row r="5">
      <c r="A5" t="s" s="17">
        <v>151</v>
      </c>
      <c r="B5" t="str" s="14">
        <f>Procedure!D2</f>
        <v>Mise en place du poste de travail — Réunir les denrées, le matériel de préparation et de cuisson. Contrôler la fraîcheur et la qualité des produits.</v>
      </c>
      <c r="C5"/>
      <c r="D5"/>
    </row>
    <row r="6">
      <c r="A6" t="s" s="17">
        <v>152</v>
      </c>
      <c r="B6" t="str" s="14">
        <f>Procedure!D3</f>
        <v>Préparer la viande — Parer, dénerver, dégraisser parfaitement ; la hacher pas trop finement (grosse grille du hachoir ou au couteau).</v>
      </c>
      <c r="C6"/>
      <c r="D6"/>
    </row>
    <row r="7">
      <c r="A7"/>
      <c r="B7" t="str">
        <f>Besoins!B24</f>
        <v>BOEUF vache (paleron) semi-paré U.E. sous-vide</v>
      </c>
      <c r="C7" s="11">
        <f>Besoins!E24</f>
        <v>0.2</v>
      </c>
      <c r="D7" t="str">
        <f>Besoins!F24</f>
        <v>kg</v>
      </c>
    </row>
    <row r="8">
      <c r="A8" t="s" s="17">
        <v>153</v>
      </c>
      <c r="B8" t="str" s="14">
        <f>Procedure!D4</f>
        <v>Préparer la garniture aromatique — Éplucher, laver ; émincer finement carottes, vert de poireau et céleri ; concasser les tomates.</v>
      </c>
      <c r="C8"/>
      <c r="D8"/>
    </row>
    <row r="9">
      <c r="A9"/>
      <c r="B9" t="s">
        <v>154</v>
      </c>
      <c r="C9" s="11">
        <f>'Besoins'!$B$2*0.05</f>
        <v>0.05</v>
      </c>
      <c r="D9" t="s">
        <v>45</v>
      </c>
    </row>
    <row r="10">
      <c r="A10"/>
      <c r="B10" t="s">
        <v>155</v>
      </c>
      <c r="C10" s="11">
        <f>'Besoins'!$B$2*0.05</f>
        <v>0.05</v>
      </c>
      <c r="D10" t="s">
        <v>45</v>
      </c>
    </row>
    <row r="11">
      <c r="A11"/>
      <c r="B11" t="s">
        <v>156</v>
      </c>
      <c r="C11" s="11">
        <f>'Besoins'!$B$2*0.02</f>
        <v>0.02</v>
      </c>
      <c r="D11" t="s">
        <v>45</v>
      </c>
    </row>
    <row r="12">
      <c r="A12"/>
      <c r="B12" t="str">
        <f>Besoins!B17</f>
        <v>TOMATE ronde Maroc cat.I 67-82mm</v>
      </c>
      <c r="C12" s="11">
        <f>Besoins!E17</f>
        <v>0.08</v>
      </c>
      <c r="D12" t="str">
        <f>Besoins!F17</f>
        <v>kg</v>
      </c>
    </row>
    <row r="13">
      <c r="A13"/>
      <c r="B13" t="s">
        <v>157</v>
      </c>
      <c r="C13" s="11">
        <f>'Besoins'!$B$2*0.01</f>
        <v>0.01</v>
      </c>
      <c r="D13" t="s">
        <v>45</v>
      </c>
    </row>
    <row r="14">
      <c r="A14" t="s" s="17">
        <v>158</v>
      </c>
      <c r="B14" t="str" s="14">
        <f>Procedure!D5</f>
        <v>Réaliser la clarification — Réunir dans une grande russe ou un rondeau la viande hachée, la garniture, tomates et concentré, les blancs d'œufs et un peu d'eau froide ; verser progressivement la marmite refroidie et dégraissée, bien mélanger ; porter doucement à ébullition en remuant lentement sans discontinuer avec une spatule ; réduire le feu dès les premiers bouillons ; ne plus remuer, laisser frémir 45 min à 1 h (le coagulat forme un cratère).</v>
      </c>
      <c r="C14"/>
      <c r="D14"/>
    </row>
    <row r="15">
      <c r="A15"/>
      <c r="B15" t="s">
        <v>159</v>
      </c>
      <c r="C15" s="11">
        <f>'Besoins'!$B$2*1</f>
        <v>1</v>
      </c>
      <c r="D15" t="s">
        <v>35</v>
      </c>
    </row>
    <row r="16">
      <c r="A16"/>
      <c r="B16" t="s">
        <v>160</v>
      </c>
      <c r="C16" s="11">
        <f>'Besoins'!$B$2*1.2</f>
        <v>1.2</v>
      </c>
      <c r="D16" t="s">
        <v>25</v>
      </c>
    </row>
    <row r="17">
      <c r="A17" t="s" s="17">
        <v>161</v>
      </c>
      <c r="B17" t="str" s="14">
        <f>Procedure!D6</f>
        <v>Passer très délicatement le consommé à l'étamine dans un récipient inox parfaitement propre, avec quelques grains de poivre concassés et du cerfeuil fraîchement haché dans l'étamine.</v>
      </c>
      <c r="C17"/>
      <c r="D17"/>
    </row>
    <row r="18">
      <c r="A18"/>
      <c r="B18" t="s">
        <v>162</v>
      </c>
      <c r="C18" s="11">
        <f>'Besoins'!$B$2*0.001</f>
        <v>0.001</v>
      </c>
      <c r="D18" t="s">
        <v>45</v>
      </c>
    </row>
    <row r="19">
      <c r="A19" t="s" s="17">
        <v>163</v>
      </c>
      <c r="B19" t="str" s="14">
        <f>Procedure!D7</f>
        <v>Dégraisser parfaitement au papier absorbant en effleurant la surface (retirer tous les « yeux ») ; vérifier l'assaisonnement ; utiliser immédiatement ou refroidir rapidement et réserver à couvert à + 3 °C maximum.</v>
      </c>
      <c r="C19"/>
      <c r="D19"/>
    </row>
    <row r="20">
      <c r="A20"/>
      <c r="B20"/>
      <c r="C20"/>
      <c r="D20"/>
    </row>
    <row r="21">
      <c r="A21" t="s" s="16">
        <v>164</v>
      </c>
      <c r="B21"/>
      <c r="C21"/>
      <c r="D21"/>
    </row>
    <row r="22">
      <c r="A22"/>
      <c r="B22"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2"/>
      <c r="D22"/>
    </row>
    <row r="23">
      <c r="A23"/>
      <c r="B23"/>
      <c r="C23"/>
      <c r="D23"/>
    </row>
    <row r="24">
      <c r="A24" t="s" s="16">
        <v>165</v>
      </c>
      <c r="B24"/>
      <c r="C24"/>
      <c r="D24"/>
    </row>
    <row r="25">
      <c r="A25" t="s" s="17">
        <v>151</v>
      </c>
      <c r="B25" t="str" s="14">
        <f>"[CONCASSER] "&amp;Procedure!D9</f>
        <v>[CONCASSER] Mise en place du poste de travail — Réunir les denrées, le matériel de préparation et de cuisson. Contrôler la fraîcheur et la qualité des produits.</v>
      </c>
      <c r="C25"/>
      <c r="D25"/>
    </row>
    <row r="26">
      <c r="A26"/>
      <c r="B26" t="str" s="18">
        <f>"ℹ "&amp;Procedure!E9</f>
        <v>ℹ</v>
      </c>
      <c r="C26"/>
      <c r="D26"/>
    </row>
    <row r="27">
      <c r="A27" t="s" s="17">
        <v>152</v>
      </c>
      <c r="B27" t="str" s="14">
        <f>"[MARQUER] "&amp;Procedure!D10</f>
        <v>[MARQUER] Préparer les ingrédients de base — Parer, dégraisser si nécessaire et ficeler les viandes ; concasser les os ; récupérer la moelle et la réserver dans une calotte d'eau glacée.</v>
      </c>
      <c r="C27"/>
      <c r="D27"/>
    </row>
    <row r="28">
      <c r="A28"/>
      <c r="B28" t="str">
        <f>Besoins!B20</f>
        <v>Jumeau (bœuf)</v>
      </c>
      <c r="C28" s="11">
        <f>Besoins!E20</f>
        <v>0.24</v>
      </c>
      <c r="D28" t="str">
        <f>Besoins!F20</f>
        <v>kg</v>
      </c>
    </row>
    <row r="29">
      <c r="A29"/>
      <c r="B29" t="str">
        <f>Besoins!B19</f>
        <v>Gîte-gîte (bœuf)</v>
      </c>
      <c r="C29" s="11">
        <f>Besoins!E19</f>
        <v>0.24</v>
      </c>
      <c r="D29" t="str">
        <f>Besoins!F19</f>
        <v>kg</v>
      </c>
    </row>
    <row r="30">
      <c r="A30"/>
      <c r="B30" t="str">
        <f>Besoins!B21</f>
        <v>Macreuse à pot-au-feu</v>
      </c>
      <c r="C30" s="11">
        <f>Besoins!E21</f>
        <v>0.24</v>
      </c>
      <c r="D30" t="str">
        <f>Besoins!F21</f>
        <v>kg</v>
      </c>
    </row>
    <row r="31">
      <c r="A31"/>
      <c r="B31" t="str">
        <f>Besoins!B23</f>
        <v>Plat de côtes (bœuf)</v>
      </c>
      <c r="C31" s="11">
        <f>Besoins!E23</f>
        <v>0.24</v>
      </c>
      <c r="D31" t="str">
        <f>Besoins!F23</f>
        <v>kg</v>
      </c>
    </row>
    <row r="32">
      <c r="A32"/>
      <c r="B32" t="str">
        <f>Besoins!B22</f>
        <v>Os de bœuf (moelle)</v>
      </c>
      <c r="C32" s="11">
        <f>Besoins!E22</f>
        <v>0.24</v>
      </c>
      <c r="D32" t="str">
        <f>Besoins!F22</f>
        <v>kg</v>
      </c>
    </row>
    <row r="33">
      <c r="A33"/>
      <c r="B33" t="str" s="18">
        <f>"ℹ "&amp;Procedure!E10</f>
        <v>ℹ</v>
      </c>
      <c r="C33"/>
      <c r="D33"/>
    </row>
    <row r="34">
      <c r="A34" t="s" s="17">
        <v>153</v>
      </c>
      <c r="B34" t="str" s="14">
        <f>"[ÉPLUCHER] "&amp;Procedure!D11</f>
        <v>[ÉPLUCHER] Blanchir la viande et les os 3 à 4 minutes — Les couvrir d'eau froide, porter à ébullition, écumer, rafraîchir à l'eau courante.</v>
      </c>
      <c r="C34"/>
      <c r="D34"/>
    </row>
    <row r="35">
      <c r="A35"/>
      <c r="B35" t="str" s="18">
        <f>"ℹ "&amp;Procedure!E11</f>
        <v>ℹ</v>
      </c>
      <c r="C35"/>
      <c r="D35"/>
    </row>
    <row r="36">
      <c r="A36" t="s" s="17">
        <v>158</v>
      </c>
      <c r="B36" t="str" s="14">
        <f>"[ÉCUMER] "&amp;Procedure!D12</f>
        <v>[ÉCUMER] Marquer la marmite en cuisson — Replacer viande et os dans la marmite rincée ; recouvrir amplement d'eau froide ; saler au gros sel ; porter à ébullition ; écumer et dégraisser soigneusement.</v>
      </c>
      <c r="C36"/>
      <c r="D36"/>
    </row>
    <row r="37">
      <c r="A37"/>
      <c r="B37" t="str">
        <f>Besoins!B8</f>
        <v>Eau (robinet - moy. France 2026)</v>
      </c>
      <c r="C37" s="11">
        <f>Besoins!E8</f>
        <v>2.1</v>
      </c>
      <c r="D37" t="str">
        <f>Besoins!F8</f>
        <v>lt</v>
      </c>
    </row>
    <row r="38">
      <c r="A38"/>
      <c r="B38" t="str">
        <f>Besoins!B18</f>
        <v>Gros sel de mer</v>
      </c>
      <c r="C38" s="11">
        <f>Besoins!E18</f>
        <v>0.006</v>
      </c>
      <c r="D38" t="str">
        <f>Besoins!F18</f>
        <v>kg</v>
      </c>
    </row>
    <row r="39">
      <c r="A39"/>
      <c r="B39" t="str" s="18">
        <f>"ℹ "&amp;Procedure!E12</f>
        <v>ℹ</v>
      </c>
      <c r="C39"/>
      <c r="D39"/>
    </row>
    <row r="40">
      <c r="A40" t="s" s="17">
        <v>161</v>
      </c>
      <c r="B40" t="str" s="14">
        <f>"[MOUILLER] "&amp;Procedure!D13</f>
        <v>[MOUILLER] Préparer la garniture aromatique — Éplucher et laver les légumes ; tronçonner les grosses carottes ; couper les oignons transversalement et les colorer sur la plaque du fourneau (couleur ambrée), en clouter un d'un clou de girofle côté talon ; confectionner le bouquet garni (persil, thym, laurier, poireaux, céleri). L'ajouter au bout d'une heure de cuisson.</v>
      </c>
      <c r="C40"/>
      <c r="D40"/>
    </row>
    <row r="41">
      <c r="A41"/>
      <c r="B41" t="s">
        <v>154</v>
      </c>
      <c r="C41" s="11">
        <f>'Besoins'!$B$2*0.18</f>
        <v>0.18</v>
      </c>
      <c r="D41" t="s">
        <v>45</v>
      </c>
    </row>
    <row r="42">
      <c r="A42"/>
      <c r="B42" t="str">
        <f>Besoins!B15</f>
        <v>OIGNON jaune France cat.I 60-80mm</v>
      </c>
      <c r="C42" s="11">
        <f>Besoins!E15</f>
        <v>0.18</v>
      </c>
      <c r="D42" t="str">
        <f>Besoins!F15</f>
        <v>kg</v>
      </c>
    </row>
    <row r="43">
      <c r="A43"/>
      <c r="B43" t="s">
        <v>155</v>
      </c>
      <c r="C43" s="11">
        <f>'Besoins'!$B$2*0.18</f>
        <v>0.18</v>
      </c>
      <c r="D43" t="s">
        <v>45</v>
      </c>
    </row>
    <row r="44">
      <c r="A44"/>
      <c r="B44" t="s">
        <v>156</v>
      </c>
      <c r="C44" s="11">
        <f>'Besoins'!$B$2*0.096</f>
        <v>0.096</v>
      </c>
      <c r="D44" t="s">
        <v>45</v>
      </c>
    </row>
    <row r="45">
      <c r="A45"/>
      <c r="B45" t="str">
        <f>Besoins!B12</f>
        <v>AIL frais France cat.I 60-80mm</v>
      </c>
      <c r="C45" s="11">
        <f>Besoins!E12</f>
        <v>0.006</v>
      </c>
      <c r="D45" t="str">
        <f>Besoins!F12</f>
        <v>kg</v>
      </c>
    </row>
    <row r="46">
      <c r="A46"/>
      <c r="B46" t="s">
        <v>166</v>
      </c>
      <c r="C46" s="11">
        <f>'Besoins'!$B$2*1.2</f>
        <v>1.2</v>
      </c>
      <c r="D46" t="s">
        <v>35</v>
      </c>
    </row>
    <row r="47">
      <c r="A47"/>
      <c r="B47" t="s">
        <v>167</v>
      </c>
      <c r="C47" s="11">
        <f>'Besoins'!$B$2*1.2</f>
        <v>1.2</v>
      </c>
      <c r="D47" t="s">
        <v>35</v>
      </c>
    </row>
    <row r="48">
      <c r="A48" t="s" s="17">
        <v>163</v>
      </c>
      <c r="B48" t="str" s="14">
        <f>"[PASSER] "&amp;Procedure!D14</f>
        <v>[PASSER] Cuire 3 à 4 heures à découvert à très faible ébullition — Écumer et dégraisser souvent (une petite louche d'eau froide fait remonter la graisse) ; une ébullition trop vive trouble la marmite.</v>
      </c>
      <c r="C48"/>
      <c r="D48"/>
    </row>
    <row r="49">
      <c r="A49"/>
      <c r="B49" t="str" s="18">
        <f>"ℹ "&amp;Procedure!E14</f>
        <v>ℹ</v>
      </c>
      <c r="C49"/>
      <c r="D49"/>
    </row>
    <row r="50">
      <c r="A50" t="s" s="17">
        <v>168</v>
      </c>
      <c r="B50" t="str" s="14">
        <f>"[DÉGRAISSER] "&amp;Procedure!D15</f>
        <v>[DÉGRAISSER] S'assurer de la cuisson ; débarrasser la viande et la garniture (réserver la viande pour une autre utilisation) ; passer délicatement au chinois étamine dans un bahut inox avec quelques grains de poivre écrasés, sans remuer le fond ; laisser reposer, dégraisser, refroidir rapidement et réserver à + 3 °C maximum.</v>
      </c>
      <c r="C50"/>
      <c r="D50"/>
    </row>
    <row r="51">
      <c r="A51"/>
      <c r="B51" t="s">
        <v>162</v>
      </c>
      <c r="C51" s="11">
        <f>'Besoins'!$B$2*0.0012</f>
        <v>0.0012</v>
      </c>
      <c r="D51" t="s">
        <v>45</v>
      </c>
    </row>
    <row r="52">
      <c r="A52"/>
      <c r="B52" t="str" s="18">
        <f>"ℹ "&amp;Procedure!E15</f>
        <v>ℹ</v>
      </c>
      <c r="C52"/>
      <c r="D52"/>
    </row>
    <row r="53">
      <c r="A53"/>
      <c r="B53"/>
      <c r="C53"/>
      <c r="D53"/>
    </row>
    <row r="54">
      <c r="A54" t="s" s="16">
        <v>169</v>
      </c>
      <c r="B54"/>
      <c r="C54"/>
      <c r="D54"/>
    </row>
    <row r="55">
      <c r="A55" t="s" s="17">
        <v>151</v>
      </c>
      <c r="B55" t="str" s="14">
        <f>"[TRIER] "&amp;Procedure!D16</f>
        <v>[TRIER] Trier et laver soigneusement les tiges de persil, les branches de céleri et les feuilles de poireau. Ne pas utiliser des tiges ayant séjourné trop longtemps dans l'eau (risque de fermentation).</v>
      </c>
      <c r="C55"/>
      <c r="D55"/>
    </row>
    <row r="56">
      <c r="A56" t="s" s="17">
        <v>152</v>
      </c>
      <c r="B56" t="str" s="14">
        <f>"[TRIER] "&amp;Procedure!D17</f>
        <v>[TRIER] Choisir un excellent thym très odorant, le trier, le laver, le sécher doucement. Laver, sécher et effeuiller le laurier.</v>
      </c>
      <c r="C56"/>
      <c r="D56"/>
    </row>
    <row r="57">
      <c r="A57" t="s" s="17">
        <v>153</v>
      </c>
      <c r="B57" t="str" s="14">
        <f>"[FOURRER] "&amp;Procedure!D18</f>
        <v>[FOURRER] Composer le bouquet garni selon l'utilisation : base = tiges de persil + thym + laurier. Pour fonds blancs et pochés : ajouter blanc de poireau et céleri en branches. Pour gibelotte : ajouter romarin. Pour légumes secs : ajouter sarriette.</v>
      </c>
      <c r="C57"/>
      <c r="D57"/>
    </row>
    <row r="58">
      <c r="A58" t="s" s="17">
        <v>158</v>
      </c>
      <c r="B58" t="str" s="14">
        <f>"[LIER] "&amp;Procedure!D19</f>
        <v>[LIER] Lier le bouquet garni en fagot bien serré avec de la ficelle de cuisine. Le rôle des aromates étant de parfumer, des produits de mauvaise qualité ou de fraîcheur insuffisante donnent un très mauvais résultat.</v>
      </c>
      <c r="C58"/>
      <c r="D58"/>
    </row>
    <row r="59">
      <c r="A59"/>
      <c r="B59"/>
      <c r="C59"/>
      <c r="D59"/>
    </row>
    <row r="60">
      <c r="A60" t="s" s="19">
        <v>22</v>
      </c>
      <c r="B60"/>
      <c r="C60"/>
      <c r="D60"/>
    </row>
  </sheetData>
  <sheetProtection sheet="1" formatRows="0" formatColumns="0"/>
  <mergeCells count="31">
    <mergeCell ref="A1:D1"/>
    <mergeCell ref="A2:D2"/>
    <mergeCell ref="A4:D4"/>
    <mergeCell ref="B5:D5"/>
    <mergeCell ref="B6:D6"/>
    <mergeCell ref="B8:D8"/>
    <mergeCell ref="B14:D14"/>
    <mergeCell ref="B17:D17"/>
    <mergeCell ref="B19:D19"/>
    <mergeCell ref="A21:D21"/>
    <mergeCell ref="B22:D22"/>
    <mergeCell ref="A24:D24"/>
    <mergeCell ref="B25:D25"/>
    <mergeCell ref="B26:D26"/>
    <mergeCell ref="B27:D27"/>
    <mergeCell ref="B33:D33"/>
    <mergeCell ref="B34:D34"/>
    <mergeCell ref="B35:D35"/>
    <mergeCell ref="B36:D36"/>
    <mergeCell ref="B39:D39"/>
    <mergeCell ref="B40:D40"/>
    <mergeCell ref="B48:D48"/>
    <mergeCell ref="B49:D49"/>
    <mergeCell ref="B50:D50"/>
    <mergeCell ref="B52:D52"/>
    <mergeCell ref="A54:D54"/>
    <mergeCell ref="B55:D55"/>
    <mergeCell ref="B56:D56"/>
    <mergeCell ref="B57:D57"/>
    <mergeCell ref="B58:D58"/>
    <mergeCell ref="A60:D6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2026-10-01T16:12:00Z</dcterms:created>
  <dc:title>CONSOMMÉ CLARIFIÉ (CLARIFIER UN</dc:title>
  <dc:subject/>
  <dc:creator>CUIS.web</dc:creator>
  <cp:lastModifiedBy/>
  <cp:keywords/>
  <dc:description>Export automatique — moteur récursif d'origine : Bernard Vandendaele</dc:description>
  <cp:category/>
  <dc:language>en-US</dc:language>
  <dcterms:modified xsi:type="dcterms:W3CDTF">2026-10-01T16:12:00Z</dcterms:modified>
  <cp:revision>1</cp:revision>
</cp:coreProperties>
</file>