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<sst xmlns="http://schemas.openxmlformats.org/spreadsheetml/2006/main" count="127" uniqueCount="127">
  <si>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</si>
  <si>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</si>
  <si>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MARINADE CRUE</t>
  </si>
  <si>
    <t>Code</t>
  </si>
  <si>
    <t>GRO_CDR_B333</t>
  </si>
  <si>
    <t>Classe</t>
  </si>
  <si>
    <t>Préparations de base cuisine (CUI.PREP)</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</si>
  <si>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</si>
  <si>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</si>
  <si>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</si>
  <si>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</si>
  <si>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</si>
  <si>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</si>
  <si>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</si>
  <si>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</si>
  <si>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1,1 lt</t>
  </si>
  <si>
    <t>Coût de revient H.T. (qt de référence)</t>
  </si>
  <si>
    <t>Coût unitaire H.T.</t>
  </si>
  <si>
    <t>Quantité demandée pour cet export</t>
  </si>
  <si>
    <t>Coût de revient total H.T. pour cette quantité</t>
  </si>
  <si>
    <t>Export généré le</t>
  </si>
  <si>
    <t>30/10/2026 16:18</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</si>
  <si>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</si>
  <si>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</si>
  <si>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</si>
  <si>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</si>
  <si>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</si>
  <si>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</si>
  <si>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</si>
  <si>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</si>
  <si>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</si>
  <si>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</si>
  <si>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ALC-COGNAC</t>
  </si>
  <si>
    <t>Cognac VS (flambé, sauce)</t>
  </si>
  <si>
    <t>Spiritueux et liqueurs cuisine</t>
  </si>
  <si>
    <t>RNME1014106</t>
  </si>
  <si>
    <t>Vin rouge bib 10L UE</t>
  </si>
  <si>
    <t>Vins et bières de cuisson</t>
  </si>
  <si>
    <t>u</t>
  </si>
  <si>
    <t>VINAIGRE-VIN</t>
  </si>
  <si>
    <t>Vinaigre de vin rouge</t>
  </si>
  <si>
    <t>Vinaigres et acides</t>
  </si>
  <si>
    <t>GENIEVRE-BAIE</t>
  </si>
  <si>
    <t>Baies de genièvre</t>
  </si>
  <si>
    <t>Épices en poudre et graines</t>
  </si>
  <si>
    <t>kg</t>
  </si>
  <si>
    <t>EPI-CLOU-GIROFLE</t>
  </si>
  <si>
    <t>Clous de girofle</t>
  </si>
  <si>
    <t>EPI-POIVRE-GRAIN</t>
  </si>
  <si>
    <t>Poivre noir en grains entiers</t>
  </si>
  <si>
    <t>HER-LAURIER</t>
  </si>
  <si>
    <t>Laurier sauce feuilles</t>
  </si>
  <si>
    <t>Herbes aromatiques séchées</t>
  </si>
  <si>
    <t>HER-THYM</t>
  </si>
  <si>
    <t>Thym séché</t>
  </si>
  <si>
    <t>HUI-TOURNESOL</t>
  </si>
  <si>
    <t>Huile de tournesol raffinée vrac</t>
  </si>
  <si>
    <t>Huiles végétales</t>
  </si>
  <si>
    <t>RNM17710123</t>
  </si>
  <si>
    <t>AIL frais France cat.I 60-80mm</t>
  </si>
  <si>
    <t>Légumes</t>
  </si>
  <si>
    <t>RNM0420123</t>
  </si>
  <si>
    <t>CAROTTE France extra colis 12kg</t>
  </si>
  <si>
    <t>RNM57233230</t>
  </si>
  <si>
    <t>CÉLERI-BRANCHE vert U.E. cat.I</t>
  </si>
  <si>
    <t>RNM0440123</t>
  </si>
  <si>
    <t>ÉCHALOTE France cat.I</t>
  </si>
  <si>
    <t>RNM27820123</t>
  </si>
  <si>
    <t>OIGNON jaune France cat.I 60-80mm</t>
  </si>
  <si>
    <t>RNM6520160</t>
  </si>
  <si>
    <t>PERSIL simple France botte</t>
  </si>
  <si>
    <t>bte</t>
  </si>
  <si>
    <t>Total</t>
  </si>
  <si>
    <t>Niveau</t>
  </si>
  <si>
    <t>Composant</t>
  </si>
  <si>
    <t>Type</t>
  </si>
  <si>
    <t>Quantité (pour 1,1 lt)</t>
  </si>
  <si>
    <t>recette</t>
  </si>
  <si>
    <t>Préparations de base cuisine</t>
  </si>
  <si>
    <t xml:space="preserve">    ↳ CAROTTE France extra colis 12kg</t>
  </si>
  <si>
    <t>matiere</t>
  </si>
  <si>
    <t xml:space="preserve">    ↳ OIGNON jaune France cat.I 60-80mm</t>
  </si>
  <si>
    <t xml:space="preserve">    ↳ ÉCHALOTE France cat.I</t>
  </si>
  <si>
    <t xml:space="preserve">    ↳ CÉLERI-BRANCHE vert U.E. cat.I</t>
  </si>
  <si>
    <t xml:space="preserve">    ↳ AIL frais France cat.I 60-80mm</t>
  </si>
  <si>
    <t xml:space="preserve">    ↳ BOUQUET GARNI</t>
  </si>
  <si>
    <t>pc</t>
  </si>
  <si>
    <t xml:space="preserve">        ↳ PERSIL PLAT (KG)</t>
  </si>
  <si>
    <t>Conversions diverses</t>
  </si>
  <si>
    <t xml:space="preserve">            ↳ PERSIL simple France botte</t>
  </si>
  <si>
    <t xml:space="preserve">        ↳ Thym séché</t>
  </si>
  <si>
    <t xml:space="preserve">        ↳ Laurier sauce feuilles</t>
  </si>
  <si>
    <t xml:space="preserve">    ↳ VIN ROUGE CUISSON (L)</t>
  </si>
  <si>
    <t xml:space="preserve">        ↳ Vin rouge bib 10L UE</t>
  </si>
  <si>
    <t xml:space="preserve">    ↳ Vinaigre de vin rouge</t>
  </si>
  <si>
    <t xml:space="preserve">    ↳ Cognac VS (flambé, sauce)</t>
  </si>
  <si>
    <t xml:space="preserve">    ↳ Huile de tournesol raffinée vrac</t>
  </si>
  <si>
    <t xml:space="preserve">    ↳ Poivre noir en grains entiers</t>
  </si>
  <si>
    <t xml:space="preserve">    ↳ Clous de girofle</t>
  </si>
  <si>
    <t xml:space="preserve">    ↳ Baies de genièvre</t>
  </si>
  <si>
    <t>Recette</t>
  </si>
  <si>
    <t>#</t>
  </si>
  <si>
    <t>Verbe</t>
  </si>
  <si>
    <t>Étape</t>
  </si>
  <si>
    <t>Précision technique</t>
  </si>
  <si>
    <t>Durée</t>
  </si>
  <si>
    <t>ÉPLUCHER</t>
  </si>
  <si>
    <t>Mise en place — Peser et mesurer toutes les denrées, vérifier leur fraîcheur.</t>
  </si>
  <si>
    <t>ASSEMBLER</t>
  </si>
  <si>
    <t>Préparer les pièces — Selon leur nature et leur emploi : désosser, dégraisser, dénerver, piquer ou larder ; assaisonner.</t>
  </si>
  <si>
    <t>MARINER</t>
  </si>
  <si>
    <t>1440 min (repos)</t>
  </si>
  <si>
    <t>Garder en enceinte réfrigérée en retournant souvent les pièces dans la marinade.</t>
  </si>
  <si>
    <t>BOUQUET GARNI</t>
  </si>
  <si>
    <t>TRIER</t>
  </si>
  <si>
    <t>FOURRER</t>
  </si>
  <si>
    <t>Fiche technique — MARINADE CRUE</t>
  </si>
  <si>
    <t>MARINADE CRUE  GRO_CDR_B333</t>
  </si>
  <si>
    <t>1.</t>
  </si>
  <si>
    <t>2.</t>
  </si>
  <si>
    <t>3.</t>
  </si>
  <si>
    <t xml:space="preserve">    BOUQUET GARNI</t>
  </si>
  <si>
    <t>4.</t>
  </si>
  <si>
    <t xml:space="preserve">    VIN ROUGE CUISSON (L) (conv.)</t>
  </si>
  <si>
    <t>5.</t>
  </si>
  <si>
    <t>↳ BOUQUET GARNI  BPI-CUI-BGT-GRN</t>
  </si>
  <si>
    <t xml:space="preserve">    PERSIL PLAT (KG)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</si>
</sst>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5.222</v>
      </c>
    </row>
    <row r="12">
      <c r="A12" t="s" s="3">
        <v>17</v>
      </c>
      <c r="B12" s="4">
        <v>4.7472727272727</v>
      </c>
    </row>
    <row r="13">
      <c r="A13"/>
      <c r="B13"/>
    </row>
    <row r="14">
      <c r="A14" t="s" s="5">
        <v>18</v>
      </c>
      <c r="B14" t="s" s="5">
        <v>15</v>
      </c>
    </row>
    <row r="15">
      <c r="A15" t="s" s="5">
        <v>19</v>
      </c>
      <c r="B15" s="6">
        <v>5.222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1.1</v>
      </c>
      <c r="C3" t="s" s="10">
        <v>25</v>
      </c>
      <c r="D3"/>
      <c r="E3"/>
      <c r="F3"/>
    </row>
    <row r="4">
      <c r="A4" t="s">
        <v>26</v>
      </c>
      <c r="B4" s="11">
        <f>$B$2*B3</f>
        <v>1.1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25</v>
      </c>
      <c r="G7" s="4">
        <f>E7*28</f>
        <v>2.8</v>
      </c>
    </row>
    <row r="8">
      <c r="A8" t="s">
        <v>35</v>
      </c>
      <c r="B8" t="s">
        <v>36</v>
      </c>
      <c r="C8" t="s">
        <v>37</v>
      </c>
      <c r="D8" s="9">
        <v>0.07</v>
      </c>
      <c r="E8" s="11">
        <f>D8*$B$2</f>
        <v>0.07</v>
      </c>
      <c r="F8" t="s">
        <v>38</v>
      </c>
      <c r="G8" s="4">
        <f>E8*22.46</f>
        <v>1.5722</v>
      </c>
    </row>
    <row r="9">
      <c r="A9" t="s">
        <v>39</v>
      </c>
      <c r="B9" t="s">
        <v>40</v>
      </c>
      <c r="C9" t="s">
        <v>41</v>
      </c>
      <c r="D9" s="9">
        <v>0.2</v>
      </c>
      <c r="E9" s="11">
        <f>D9*$B$2</f>
        <v>0.2</v>
      </c>
      <c r="F9" t="s">
        <v>25</v>
      </c>
      <c r="G9" s="4">
        <f>E9*1.2</f>
        <v>0.24</v>
      </c>
    </row>
    <row r="10">
      <c r="A10" t="s">
        <v>42</v>
      </c>
      <c r="B10" t="s">
        <v>43</v>
      </c>
      <c r="C10" t="s">
        <v>44</v>
      </c>
      <c r="D10" s="9">
        <v>0.001</v>
      </c>
      <c r="E10" s="11">
        <f>D10*$B$2</f>
        <v>0.001</v>
      </c>
      <c r="F10" t="s">
        <v>45</v>
      </c>
      <c r="G10" s="4">
        <f>E10*18</f>
        <v>0.018</v>
      </c>
    </row>
    <row r="11">
      <c r="A11" t="s">
        <v>46</v>
      </c>
      <c r="B11" t="s">
        <v>47</v>
      </c>
      <c r="C11" t="s">
        <v>44</v>
      </c>
      <c r="D11" s="9">
        <v>0.001</v>
      </c>
      <c r="E11" s="11">
        <f>D11*$B$2</f>
        <v>0.001</v>
      </c>
      <c r="F11" t="s">
        <v>45</v>
      </c>
      <c r="G11" s="4">
        <f>E11*25</f>
        <v>0.025</v>
      </c>
    </row>
    <row r="12">
      <c r="A12" t="s">
        <v>48</v>
      </c>
      <c r="B12" t="s">
        <v>49</v>
      </c>
      <c r="C12" t="s">
        <v>44</v>
      </c>
      <c r="D12" s="9">
        <v>0.001</v>
      </c>
      <c r="E12" s="11">
        <f>D12*$B$2</f>
        <v>0.001</v>
      </c>
      <c r="F12" t="s">
        <v>45</v>
      </c>
      <c r="G12" s="4">
        <f>E12*12</f>
        <v>0.012</v>
      </c>
    </row>
    <row r="13">
      <c r="A13" t="s">
        <v>50</v>
      </c>
      <c r="B13" t="s">
        <v>51</v>
      </c>
      <c r="C13" t="s">
        <v>52</v>
      </c>
      <c r="D13" s="9">
        <v>0.001</v>
      </c>
      <c r="E13" s="11">
        <f>D13*$B$2</f>
        <v>0.001</v>
      </c>
      <c r="F13" t="s">
        <v>45</v>
      </c>
      <c r="G13" s="4">
        <f>E13*9.8</f>
        <v>0.0098</v>
      </c>
    </row>
    <row r="14">
      <c r="A14" t="s">
        <v>53</v>
      </c>
      <c r="B14" t="s">
        <v>54</v>
      </c>
      <c r="C14" t="s">
        <v>52</v>
      </c>
      <c r="D14" s="9">
        <v>0.001</v>
      </c>
      <c r="E14" s="11">
        <f>D14*$B$2</f>
        <v>0.001</v>
      </c>
      <c r="F14" t="s">
        <v>45</v>
      </c>
      <c r="G14" s="4">
        <f>E14*8.5</f>
        <v>0.0085</v>
      </c>
    </row>
    <row r="15">
      <c r="A15" t="s">
        <v>55</v>
      </c>
      <c r="B15" t="s">
        <v>56</v>
      </c>
      <c r="C15" t="s">
        <v>57</v>
      </c>
      <c r="D15" s="9">
        <v>0.1</v>
      </c>
      <c r="E15" s="11">
        <f>D15*$B$2</f>
        <v>0.1</v>
      </c>
      <c r="F15" t="s">
        <v>25</v>
      </c>
      <c r="G15" s="4">
        <f>E15*1.05</f>
        <v>0.105</v>
      </c>
    </row>
    <row r="16">
      <c r="A16" t="s">
        <v>58</v>
      </c>
      <c r="B16" t="s">
        <v>59</v>
      </c>
      <c r="C16" t="s">
        <v>60</v>
      </c>
      <c r="D16" s="9">
        <v>0.015</v>
      </c>
      <c r="E16" s="11">
        <f>D16*$B$2</f>
        <v>0.015</v>
      </c>
      <c r="F16" t="s">
        <v>45</v>
      </c>
      <c r="G16" s="4">
        <f>E16*6.5</f>
        <v>0.0975</v>
      </c>
    </row>
    <row r="17">
      <c r="A17" t="s">
        <v>61</v>
      </c>
      <c r="B17" t="s">
        <v>62</v>
      </c>
      <c r="C17" t="s">
        <v>60</v>
      </c>
      <c r="D17" s="9">
        <v>0.1</v>
      </c>
      <c r="E17" s="11">
        <f>D17*$B$2</f>
        <v>0.1</v>
      </c>
      <c r="F17" t="s">
        <v>45</v>
      </c>
      <c r="G17" s="4">
        <f>E17*1.1</f>
        <v>0.11</v>
      </c>
    </row>
    <row r="18">
      <c r="A18" t="s">
        <v>63</v>
      </c>
      <c r="B18" t="s">
        <v>64</v>
      </c>
      <c r="C18" t="s">
        <v>60</v>
      </c>
      <c r="D18" s="9">
        <v>0.03</v>
      </c>
      <c r="E18" s="11">
        <f>D18*$B$2</f>
        <v>0.03</v>
      </c>
      <c r="F18" t="s">
        <v>45</v>
      </c>
      <c r="G18" s="4">
        <f>E18*1.4</f>
        <v>0.042</v>
      </c>
    </row>
    <row r="19">
      <c r="A19" t="s">
        <v>65</v>
      </c>
      <c r="B19" t="s">
        <v>66</v>
      </c>
      <c r="C19" t="s">
        <v>60</v>
      </c>
      <c r="D19" s="9">
        <v>0.04</v>
      </c>
      <c r="E19" s="11">
        <f>D19*$B$2</f>
        <v>0.04</v>
      </c>
      <c r="F19" t="s">
        <v>45</v>
      </c>
      <c r="G19" s="4">
        <f>E19*1.3</f>
        <v>0.052</v>
      </c>
    </row>
    <row r="20">
      <c r="A20" t="s">
        <v>67</v>
      </c>
      <c r="B20" t="s">
        <v>68</v>
      </c>
      <c r="C20" t="s">
        <v>60</v>
      </c>
      <c r="D20" s="9">
        <v>0.1</v>
      </c>
      <c r="E20" s="11">
        <f>D20*$B$2</f>
        <v>0.1</v>
      </c>
      <c r="F20" t="s">
        <v>45</v>
      </c>
      <c r="G20" s="4">
        <f>E20*0.4</f>
        <v>0.04</v>
      </c>
    </row>
    <row r="21">
      <c r="A21" t="s">
        <v>69</v>
      </c>
      <c r="B21" t="s">
        <v>70</v>
      </c>
      <c r="C21" t="s">
        <v>60</v>
      </c>
      <c r="D21" s="9">
        <v>0.2</v>
      </c>
      <c r="E21" s="11">
        <f>D21*$B$2</f>
        <v>0.2</v>
      </c>
      <c r="F21" t="s">
        <v>71</v>
      </c>
      <c r="G21" s="4">
        <f>E21*0.45</f>
        <v>0.09</v>
      </c>
    </row>
    <row r="22">
      <c r="A22"/>
      <c r="B22"/>
      <c r="C22"/>
      <c r="D22"/>
      <c r="E22"/>
      <c r="F22" t="s" s="3">
        <v>72</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1.1</v>
      </c>
      <c r="E2" t="s">
        <v>25</v>
      </c>
      <c r="F2" t="s">
        <v>78</v>
      </c>
    </row>
    <row r="3">
      <c r="A3">
        <v>1</v>
      </c>
      <c r="B3" t="s">
        <v>79</v>
      </c>
      <c r="C3" t="s">
        <v>80</v>
      </c>
      <c r="D3" s="11">
        <v>0.1</v>
      </c>
      <c r="E3" t="s">
        <v>45</v>
      </c>
      <c r="F3" t="s">
        <v>60</v>
      </c>
    </row>
    <row r="4">
      <c r="A4">
        <v>1</v>
      </c>
      <c r="B4" t="s">
        <v>81</v>
      </c>
      <c r="C4" t="s">
        <v>80</v>
      </c>
      <c r="D4" s="11">
        <v>0.1</v>
      </c>
      <c r="E4" t="s">
        <v>45</v>
      </c>
      <c r="F4" t="s">
        <v>60</v>
      </c>
    </row>
    <row r="5">
      <c r="A5">
        <v>1</v>
      </c>
      <c r="B5" t="s">
        <v>82</v>
      </c>
      <c r="C5" t="s">
        <v>80</v>
      </c>
      <c r="D5" s="11">
        <v>0.04</v>
      </c>
      <c r="E5" t="s">
        <v>45</v>
      </c>
      <c r="F5" t="s">
        <v>60</v>
      </c>
    </row>
    <row r="6">
      <c r="A6">
        <v>1</v>
      </c>
      <c r="B6" t="s">
        <v>83</v>
      </c>
      <c r="C6" t="s">
        <v>80</v>
      </c>
      <c r="D6" s="11">
        <v>0.03</v>
      </c>
      <c r="E6" t="s">
        <v>45</v>
      </c>
      <c r="F6" t="s">
        <v>60</v>
      </c>
    </row>
    <row r="7">
      <c r="A7">
        <v>1</v>
      </c>
      <c r="B7" t="s">
        <v>84</v>
      </c>
      <c r="C7" t="s">
        <v>80</v>
      </c>
      <c r="D7" s="11">
        <v>0.015</v>
      </c>
      <c r="E7" t="s">
        <v>45</v>
      </c>
      <c r="F7" t="s">
        <v>60</v>
      </c>
    </row>
    <row r="8">
      <c r="A8">
        <v>1</v>
      </c>
      <c r="B8" t="s">
        <v>85</v>
      </c>
      <c r="C8" t="s">
        <v>77</v>
      </c>
      <c r="D8" s="11">
        <v>1</v>
      </c>
      <c r="E8" t="s">
        <v>86</v>
      </c>
      <c r="F8" t="s">
        <v>78</v>
      </c>
    </row>
    <row r="9">
      <c r="A9">
        <v>2</v>
      </c>
      <c r="B9" t="s">
        <v>87</v>
      </c>
      <c r="C9" t="s">
        <v>77</v>
      </c>
      <c r="D9" s="11">
        <v>0.02</v>
      </c>
      <c r="E9" t="s">
        <v>45</v>
      </c>
      <c r="F9" t="s">
        <v>88</v>
      </c>
    </row>
    <row r="10">
      <c r="A10">
        <v>3</v>
      </c>
      <c r="B10" t="s">
        <v>89</v>
      </c>
      <c r="C10" t="s">
        <v>80</v>
      </c>
      <c r="D10" s="11">
        <v>0.2</v>
      </c>
      <c r="E10" t="s">
        <v>71</v>
      </c>
      <c r="F10" t="s">
        <v>60</v>
      </c>
    </row>
    <row r="11">
      <c r="A11">
        <v>2</v>
      </c>
      <c r="B11" t="s">
        <v>90</v>
      </c>
      <c r="C11" t="s">
        <v>80</v>
      </c>
      <c r="D11" s="11">
        <v>0.001</v>
      </c>
      <c r="E11" t="s">
        <v>45</v>
      </c>
      <c r="F11" t="s">
        <v>52</v>
      </c>
    </row>
    <row r="12">
      <c r="A12">
        <v>2</v>
      </c>
      <c r="B12" t="s">
        <v>91</v>
      </c>
      <c r="C12" t="s">
        <v>80</v>
      </c>
      <c r="D12" s="11">
        <v>0.001</v>
      </c>
      <c r="E12" t="s">
        <v>45</v>
      </c>
      <c r="F12" t="s">
        <v>52</v>
      </c>
    </row>
    <row r="13">
      <c r="A13">
        <v>1</v>
      </c>
      <c r="B13" t="s">
        <v>92</v>
      </c>
      <c r="C13" t="s">
        <v>77</v>
      </c>
      <c r="D13" s="11">
        <v>0.7</v>
      </c>
      <c r="E13" t="s">
        <v>25</v>
      </c>
      <c r="F13" t="s">
        <v>88</v>
      </c>
    </row>
    <row r="14">
      <c r="A14">
        <v>2</v>
      </c>
      <c r="B14" t="s">
        <v>93</v>
      </c>
      <c r="C14" t="s">
        <v>80</v>
      </c>
      <c r="D14" s="11">
        <v>0.07</v>
      </c>
      <c r="E14" t="s">
        <v>38</v>
      </c>
      <c r="F14" t="s">
        <v>37</v>
      </c>
    </row>
    <row r="15">
      <c r="A15">
        <v>1</v>
      </c>
      <c r="B15" t="s">
        <v>94</v>
      </c>
      <c r="C15" t="s">
        <v>80</v>
      </c>
      <c r="D15" s="11">
        <v>0.2</v>
      </c>
      <c r="E15" t="s">
        <v>25</v>
      </c>
      <c r="F15" t="s">
        <v>41</v>
      </c>
    </row>
    <row r="16">
      <c r="A16">
        <v>1</v>
      </c>
      <c r="B16" t="s">
        <v>95</v>
      </c>
      <c r="C16" t="s">
        <v>80</v>
      </c>
      <c r="D16" s="11">
        <v>0.1</v>
      </c>
      <c r="E16" t="s">
        <v>25</v>
      </c>
      <c r="F16" t="s">
        <v>34</v>
      </c>
    </row>
    <row r="17">
      <c r="A17">
        <v>1</v>
      </c>
      <c r="B17" t="s">
        <v>96</v>
      </c>
      <c r="C17" t="s">
        <v>80</v>
      </c>
      <c r="D17" s="11">
        <v>0.1</v>
      </c>
      <c r="E17" t="s">
        <v>25</v>
      </c>
      <c r="F17" t="s">
        <v>57</v>
      </c>
    </row>
    <row r="18">
      <c r="A18">
        <v>1</v>
      </c>
      <c r="B18" t="s">
        <v>97</v>
      </c>
      <c r="C18" t="s">
        <v>80</v>
      </c>
      <c r="D18" s="11">
        <v>0.001</v>
      </c>
      <c r="E18" t="s">
        <v>45</v>
      </c>
      <c r="F18" t="s">
        <v>44</v>
      </c>
    </row>
    <row r="19">
      <c r="A19">
        <v>1</v>
      </c>
      <c r="B19" t="s">
        <v>98</v>
      </c>
      <c r="C19" t="s">
        <v>80</v>
      </c>
      <c r="D19" s="11">
        <v>0.001</v>
      </c>
      <c r="E19" t="s">
        <v>45</v>
      </c>
      <c r="F19" t="s">
        <v>44</v>
      </c>
    </row>
    <row r="20">
      <c r="A20">
        <v>1</v>
      </c>
      <c r="B20" t="s">
        <v>99</v>
      </c>
      <c r="C20" t="s">
        <v>80</v>
      </c>
      <c r="D20" s="11">
        <v>0.001</v>
      </c>
      <c r="E20" t="s">
        <v>45</v>
      </c>
      <c r="F2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t="s">
        <v>106</v>
      </c>
      <c r="D2" t="s" s="13">
        <v>107</v>
      </c>
      <c r="E2" t="s" s="13"/>
      <c r="F2"/>
    </row>
    <row r="3">
      <c r="A3" t="s">
        <v>2</v>
      </c>
      <c r="B3">
        <v>2</v>
      </c>
      <c r="C3" t="s">
        <v>108</v>
      </c>
      <c r="D3" t="s" s="13">
        <v>109</v>
      </c>
      <c r="E3" t="s" s="13"/>
      <c r="F3"/>
    </row>
    <row r="4">
      <c r="A4" t="s">
        <v>2</v>
      </c>
      <c r="B4">
        <v>3</v>
      </c>
      <c r="C4" t="s">
        <v>110</v>
      </c>
      <c r="D4" t="inlineStr" s="13">
        <is>
          <t>Préparer la garniture — Éplucher et laver les légumes ; émincer finement les carottes en rondelles, émincer oignons, échalotes et céleri ; dégermer et écraser l'ail ; monter le bouquet garni.</t>
        </is>
      </c>
      <c r="E4" t="s" s="13"/>
      <c r="F4" t="s">
        <v>111</v>
      </c>
    </row>
    <row r="5">
      <c r="A5" t="s">
        <v>2</v>
      </c>
      <c r="B5">
        <v>4</v>
      </c>
      <c r="C5"/>
      <c r="D5" t="inlineStr" s="13">
        <is>
          <t>Mettre en marinade — Dans un récipient inox ou polycarbonate tout juste à la taille des pièces, étaler la moitié de la garniture, poser les pièces, couvrir du reste de garniture. Verser vin, cognac et vinaigre, ajouter épices et aromates, puis une fine pellicule d'huile ; filmer ou fermer d'un couvercle hermétique.</t>
        </is>
      </c>
      <c r="E5" t="s" s="13"/>
      <c r="F5"/>
    </row>
    <row r="6">
      <c r="A6" t="s">
        <v>2</v>
      </c>
      <c r="B6">
        <v>5</v>
      </c>
      <c r="C6"/>
      <c r="D6" t="s" s="13">
        <v>112</v>
      </c>
      <c r="E6" t="s" s="13"/>
      <c r="F6"/>
    </row>
    <row r="7">
      <c r="A7" t="s">
        <v>113</v>
      </c>
      <c r="B7">
        <v>1</v>
      </c>
      <c r="C7" t="s">
        <v>114</v>
      </c>
      <c r="D7" t="s" s="13">
        <v>107</v>
      </c>
      <c r="E7" t="s" s="13"/>
      <c r="F7"/>
    </row>
    <row r="8">
      <c r="A8" t="s">
        <v>113</v>
      </c>
      <c r="B8">
        <v>2</v>
      </c>
      <c r="C8" t="s">
        <v>114</v>
      </c>
      <c r="D8" t="inlineStr" s="13">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8" t="s" s="13"/>
      <c r="F8"/>
    </row>
    <row r="9">
      <c r="A9" t="s">
        <v>113</v>
      </c>
      <c r="B9">
        <v>3</v>
      </c>
      <c r="C9" t="s">
        <v>115</v>
      </c>
      <c r="D9" t="inlineStr" s="13">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116</v>
      </c>
      <c r="B1"/>
      <c r="C1"/>
      <c r="D1"/>
    </row>
    <row r="2">
      <c r="A2" t="str" s="14">
        <f>"GRO_CDR_B333 · CUI.PREP · référence : "&amp;Besoins!B3&amp;" "&amp;Besoins!C3&amp;" · multiplicateur réglable sur la feuille ""Besoins"""</f>
        <v>GRO_CDR_B333 · CUI.PREP · référence : 1,1 lt · multiplicateur réglable sur la feuille </v>
      </c>
      <c r="B2"/>
      <c r="C2"/>
      <c r="D2"/>
    </row>
    <row r="3">
      <c r="A3"/>
      <c r="B3"/>
      <c r="C3"/>
      <c r="D3"/>
    </row>
    <row r="4">
      <c r="A4" t="s" s="15">
        <v>117</v>
      </c>
      <c r="B4"/>
      <c r="C4"/>
      <c r="D4"/>
    </row>
    <row r="5">
      <c r="A5" t="s" s="16">
        <v>118</v>
      </c>
      <c r="B5" t="str" s="13">
        <f>"[ÉPLUCHER] "&amp;Procedure!D2</f>
        <v>[ÉPLUCHER] Mise en place — Peser et mesurer toutes les denrées, vérifier leur fraîcheur.</v>
      </c>
      <c r="C5"/>
      <c r="D5"/>
    </row>
    <row r="6">
      <c r="A6" t="s" s="16">
        <v>119</v>
      </c>
      <c r="B6" t="str" s="13">
        <f>"[ASSEMBLER] "&amp;Procedure!D3</f>
        <v>[ASSEMBLER] Préparer les pièces — Selon leur nature et leur emploi : désosser, dégraisser, dénerver, piquer ou larder ; assaisonner.</v>
      </c>
      <c r="C6"/>
      <c r="D6"/>
    </row>
    <row r="7">
      <c r="A7" t="s" s="16">
        <v>120</v>
      </c>
      <c r="B7" t="str" s="13">
        <f>"[MARINER] "&amp;Procedure!D4</f>
        <v>[MARINER] Préparer la garniture — Éplucher et laver les légumes ; émincer finement les carottes en rondelles, émincer oignons, échalotes et céleri ; dégermer et écraser l'ail ; monter le bouquet garni.</v>
      </c>
      <c r="C7"/>
      <c r="D7"/>
    </row>
    <row r="8">
      <c r="A8"/>
      <c r="B8" t="str">
        <f>Besoins!B17</f>
        <v>CAROTTE France extra colis 12kg</v>
      </c>
      <c r="C8" s="11">
        <f>Besoins!E17</f>
        <v>0.1</v>
      </c>
      <c r="D8" t="str">
        <f>Besoins!F17</f>
        <v>kg</v>
      </c>
    </row>
    <row r="9">
      <c r="A9"/>
      <c r="B9" t="str">
        <f>Besoins!B20</f>
        <v>OIGNON jaune France cat.I 60-80mm</v>
      </c>
      <c r="C9" s="11">
        <f>Besoins!E20</f>
        <v>0.1</v>
      </c>
      <c r="D9" t="str">
        <f>Besoins!F20</f>
        <v>kg</v>
      </c>
    </row>
    <row r="10">
      <c r="A10"/>
      <c r="B10" t="str">
        <f>Besoins!B19</f>
        <v>ÉCHALOTE France cat.I</v>
      </c>
      <c r="C10" s="11">
        <f>Besoins!E19</f>
        <v>0.04</v>
      </c>
      <c r="D10" t="str">
        <f>Besoins!F19</f>
        <v>kg</v>
      </c>
    </row>
    <row r="11">
      <c r="A11"/>
      <c r="B11" t="str">
        <f>Besoins!B18</f>
        <v>CÉLERI-BRANCHE vert U.E. cat.I</v>
      </c>
      <c r="C11" s="11">
        <f>Besoins!E18</f>
        <v>0.03</v>
      </c>
      <c r="D11" t="str">
        <f>Besoins!F18</f>
        <v>kg</v>
      </c>
    </row>
    <row r="12">
      <c r="A12"/>
      <c r="B12" t="str">
        <f>Besoins!B16</f>
        <v>AIL frais France cat.I 60-80mm</v>
      </c>
      <c r="C12" s="11">
        <f>Besoins!E16</f>
        <v>0.015</v>
      </c>
      <c r="D12" t="str">
        <f>Besoins!F16</f>
        <v>kg</v>
      </c>
    </row>
    <row r="13">
      <c r="A13"/>
      <c r="B13" t="s">
        <v>121</v>
      </c>
      <c r="C13" s="11">
        <f>'Besoins'!$B$2*1</f>
        <v>1</v>
      </c>
      <c r="D13" t="s">
        <v>86</v>
      </c>
    </row>
    <row r="14">
      <c r="A14" t="s" s="16">
        <v>122</v>
      </c>
      <c r="B14" t="str" s="13">
        <f>Procedure!D5</f>
        <v>Mettre en marinade — Dans un récipient inox ou polycarbonate tout juste à la taille des pièces, étaler la moitié de la garniture, poser les pièces, couvrir du reste de garniture. Verser vin, cognac et vinaigre, ajouter épices et aromates, puis une fine pellicule d'huile ; filmer ou fermer d'un couvercle hermétique.</v>
      </c>
      <c r="C14"/>
      <c r="D14"/>
    </row>
    <row r="15">
      <c r="A15"/>
      <c r="B15" t="s">
        <v>123</v>
      </c>
      <c r="C15" s="11">
        <f>'Besoins'!$B$2*0.7</f>
        <v>0.7</v>
      </c>
      <c r="D15" t="s">
        <v>25</v>
      </c>
    </row>
    <row r="16">
      <c r="A16"/>
      <c r="B16" t="str">
        <f>Besoins!B9</f>
        <v>Vinaigre de vin rouge</v>
      </c>
      <c r="C16" s="11">
        <f>Besoins!E9</f>
        <v>0.2</v>
      </c>
      <c r="D16" t="str">
        <f>Besoins!F9</f>
        <v>lt</v>
      </c>
    </row>
    <row r="17">
      <c r="A17"/>
      <c r="B17" t="str">
        <f>Besoins!B7</f>
        <v>Cognac VS (flambé, sauce)</v>
      </c>
      <c r="C17" s="11">
        <f>Besoins!E7</f>
        <v>0.1</v>
      </c>
      <c r="D17" t="str">
        <f>Besoins!F7</f>
        <v>lt</v>
      </c>
    </row>
    <row r="18">
      <c r="A18"/>
      <c r="B18" t="str">
        <f>Besoins!B15</f>
        <v>Huile de tournesol raffinée vrac</v>
      </c>
      <c r="C18" s="11">
        <f>Besoins!E15</f>
        <v>0.1</v>
      </c>
      <c r="D18" t="str">
        <f>Besoins!F15</f>
        <v>lt</v>
      </c>
    </row>
    <row r="19">
      <c r="A19"/>
      <c r="B19" t="str">
        <f>Besoins!B12</f>
        <v>Poivre noir en grains entiers</v>
      </c>
      <c r="C19" s="11">
        <f>Besoins!E12</f>
        <v>0.001</v>
      </c>
      <c r="D19" t="str">
        <f>Besoins!F12</f>
        <v>kg</v>
      </c>
    </row>
    <row r="20">
      <c r="A20"/>
      <c r="B20" t="str">
        <f>Besoins!B11</f>
        <v>Clous de girofle</v>
      </c>
      <c r="C20" s="11">
        <f>Besoins!E11</f>
        <v>0.001</v>
      </c>
      <c r="D20" t="str">
        <f>Besoins!F11</f>
        <v>kg</v>
      </c>
    </row>
    <row r="21">
      <c r="A21"/>
      <c r="B21" t="str">
        <f>Besoins!B10</f>
        <v>Baies de genièvre</v>
      </c>
      <c r="C21" s="11">
        <f>Besoins!E10</f>
        <v>0.001</v>
      </c>
      <c r="D21" t="str">
        <f>Besoins!F10</f>
        <v>kg</v>
      </c>
    </row>
    <row r="22">
      <c r="A22" t="s" s="16">
        <v>124</v>
      </c>
      <c r="B22" t="str" s="13">
        <f>Procedure!D6</f>
        <v>Garder en enceinte réfrigérée en retournant souvent les pièces dans la marinade.</v>
      </c>
      <c r="C22"/>
      <c r="D22"/>
    </row>
    <row r="23">
      <c r="A23"/>
      <c r="B23"/>
      <c r="C23"/>
      <c r="D23"/>
    </row>
    <row r="24">
      <c r="A24" t="s" s="15">
        <v>125</v>
      </c>
      <c r="B24"/>
      <c r="C24"/>
      <c r="D24"/>
    </row>
    <row r="25">
      <c r="A25" t="s" s="16">
        <v>118</v>
      </c>
      <c r="B25" t="str" s="13">
        <f>"[TRIER] "&amp;Procedure!D7</f>
        <v>[TRIER] Mise en place — Peser et mesurer toutes les denrées, vérifier leur fraîcheur.</v>
      </c>
      <c r="C25"/>
      <c r="D25"/>
    </row>
    <row r="26">
      <c r="A26" t="s" s="16">
        <v>119</v>
      </c>
      <c r="B26" t="str" s="13">
        <f>"[TRIER] "&amp;Procedure!D8</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26"/>
      <c r="D26"/>
    </row>
    <row r="27">
      <c r="A27" t="s" s="16">
        <v>120</v>
      </c>
      <c r="B27" t="str" s="13">
        <f>"[FOURRER] "&amp;Procedure!D9</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27"/>
      <c r="D27"/>
    </row>
    <row r="28">
      <c r="A28"/>
      <c r="B28" t="s">
        <v>126</v>
      </c>
      <c r="C28" s="11">
        <f>'Besoins'!$B$2*0.02</f>
        <v>0.02</v>
      </c>
      <c r="D28" t="s">
        <v>45</v>
      </c>
    </row>
    <row r="29">
      <c r="A29"/>
      <c r="B29" t="str">
        <f>Besoins!B14</f>
        <v>Thym séché</v>
      </c>
      <c r="C29" s="11">
        <f>Besoins!E14</f>
        <v>0.001</v>
      </c>
      <c r="D29" t="str">
        <f>Besoins!F14</f>
        <v>kg</v>
      </c>
    </row>
    <row r="30">
      <c r="A30"/>
      <c r="B30" t="str">
        <f>Besoins!B13</f>
        <v>Laurier sauce feuilles</v>
      </c>
      <c r="C30" s="11">
        <f>Besoins!E13</f>
        <v>0.001</v>
      </c>
      <c r="D30" t="str">
        <f>Besoins!F13</f>
        <v>kg</v>
      </c>
    </row>
    <row r="31">
      <c r="A31"/>
      <c r="B31"/>
      <c r="C31"/>
      <c r="D31"/>
    </row>
    <row r="32">
      <c r="A32" t="s" s="17">
        <v>22</v>
      </c>
      <c r="B32"/>
      <c r="C32"/>
      <c r="D32"/>
    </row>
  </sheetData>
  <sheetProtection sheet="1" formatRows="0" formatColumns="0"/>
  <mergeCells count="13">
    <mergeCell ref="A1:D1"/>
    <mergeCell ref="A2:D2"/>
    <mergeCell ref="A4:D4"/>
    <mergeCell ref="B5:D5"/>
    <mergeCell ref="B6:D6"/>
    <mergeCell ref="B7:D7"/>
    <mergeCell ref="B14:D14"/>
    <mergeCell ref="B22:D22"/>
    <mergeCell ref="A24:D24"/>
    <mergeCell ref="B25:D25"/>
    <mergeCell ref="B26:D26"/>
    <mergeCell ref="B27:D27"/>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2026-10-30T15:18:11Z</dcterms:created>
  <dc:title>MARINADE CRUE</dc:title>
  <dc:subject/>
  <dc:creator>CUIS.web</dc:creator>
  <cp:lastModifiedBy/>
  <cp:keywords/>
  <dc:description>Export automatique — moteur récursif d'origine : Bernard Vandendaele</dc:description>
  <cp:category/>
  <dc:language>en-US</dc:language>
  <dcterms:modified xsi:type="dcterms:W3CDTF">2026-10-30T15:18:11Z</dcterms:modified>
  <cp:revision>1</cp:revision>
</cp:coreProperties>
</file>