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<sst xmlns="http://schemas.openxmlformats.org/spreadsheetml/2006/main" count="91" uniqueCount="91">
  <si>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</si>
  <si>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</si>
  <si>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</si>
  <si>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</si>
  <si>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</si>
  <si>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</si>
  <si>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</si>
  <si>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</si>
  <si>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</si>
  <si>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</si>
  <si>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</si>
  <si>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</si>
  <si>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</si>
  <si>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</si>
  <si>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</si>
  <si>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</si>
  <si>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</si>
  <si>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</si>
  <si>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</si>
  <si>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FAR-T55</t>
  </si>
  <si>
    <t>Farine de blé T55</t>
  </si>
  <si>
    <t>Farines de blé</t>
  </si>
  <si>
    <t>kg</t>
  </si>
  <si>
    <t>ORANGE-FRAICHE</t>
  </si>
  <si>
    <t>Orange fraîche (zeste/jus) — à réactualiser</t>
  </si>
  <si>
    <t>Agrumes</t>
  </si>
  <si>
    <t>BEU-DOUX</t>
  </si>
  <si>
    <t>Beurre doux 82% MG plaquette</t>
  </si>
  <si>
    <t>Beurres et margarines</t>
  </si>
  <si>
    <t>BROCCIO-BROUSSE</t>
  </si>
  <si>
    <t>Broccio / Brousse (fromage frais)</t>
  </si>
  <si>
    <t>Fromages de base cuisine</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</si>
  <si>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</si>
  <si>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</si>
  <si>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</si>
  <si>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</si>
  <si>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</si>
  <si>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</si>
  <si>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</si>
  <si>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</si>
  <si>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</si>
  <si>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</si>
  <si>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</si>
  <si>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</si>
  <si>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</si>
  <si>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</si>
  <si>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</si>
  <si>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FIADONE PAISANU</t>
  </si>
  <si>
    <t>Garnir — Répartir la crème dans les 3 bacs ; égaliser à la corne.</t>
  </si>
  <si>
    <t>Cuire — Préchauffer à + 160 °C ; dorer le dessus à l'œuf battu ; étager et cuire 30 à 35 minutes ; la lame doit ressortir nette, sinon prolonger.</t>
  </si>
  <si>
    <t>Portionner et servir — Détailler 35 portions par bac ; servir à la spatule carrée.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</si>
  <si>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</si>
  <si>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</si>
  <si>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</si>
  <si>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Niveau</t>
  </si>
  <si>
    <t>Composant</t>
  </si>
  <si>
    <t>Type</t>
  </si>
  <si>
    <t>Quantité (× multiplicateur, voir feuille Besoins)</t>
  </si>
  <si>
    <t>recette</t>
  </si>
  <si>
    <t xml:space="preserve">    ↳ PÂTE SUCRÉE</t>
  </si>
  <si>
    <t xml:space="preserve">        ↳ Farine de blé T55</t>
  </si>
  <si>
    <t>matiere</t>
  </si>
  <si>
    <t xml:space="preserve">        ↳ Beurre doux 82% MG plaquette</t>
  </si>
  <si>
    <t xml:space="preserve">        ↳ Sucre glace tamisé</t>
  </si>
  <si>
    <t xml:space="preserve">        ↳ OEUF (P) (conv.)</t>
  </si>
  <si>
    <t>conversion</t>
  </si>
  <si>
    <t xml:space="preserve">        ↳ Eau (robinet - moy. France 2026)</t>
  </si>
  <si>
    <t xml:space="preserve">        ↳ Sel fin de cuisine</t>
  </si>
  <si>
    <t xml:space="preserve">    ↳ Beurre doux 82% MG plaquette</t>
  </si>
  <si>
    <t xml:space="preserve">    ↳ OEUF (P) (conv.)</t>
  </si>
  <si>
    <t xml:space="preserve">    ↳ Broccio / Brousse (fromage frais)</t>
  </si>
  <si>
    <t xml:space="preserve">    ↳ Sucre blanc cristal sac 25 kg</t>
  </si>
  <si>
    <t xml:space="preserve">    ↳ OEUF (ml) (conv.)</t>
  </si>
  <si>
    <t xml:space="preserve">    ↳ Orange fraîche (pièce) (conv.)</t>
  </si>
  <si>
    <t>Fiche technique — FIADONE PAISANU</t>
  </si>
  <si>
    <t>FIADONE PAISANU  GRO_CDC_268</t>
  </si>
  <si>
    <t>1.</t>
  </si>
  <si>
    <t>2.</t>
  </si>
  <si>
    <t xml:space="preserve">    PÂTE SUCRÉE</t>
  </si>
  <si>
    <t xml:space="preserve">    Beurre doux 82% MG plaquette</t>
  </si>
  <si>
    <t xml:space="preserve">    Orange fraîche (pièce) (conv.)</t>
  </si>
  <si>
    <t>3.</t>
  </si>
  <si>
    <t>4.</t>
  </si>
  <si>
    <t xml:space="preserve">    OEUF (ml) (conv.)</t>
  </si>
  <si>
    <t>5.</t>
  </si>
  <si>
    <t>6.</t>
  </si>
  <si>
    <t xml:space="preserve">    OEUF (P) (conv.)</t>
  </si>
  <si>
    <t>7.</t>
  </si>
  <si>
    <t>↳ PÂTE SUCRÉE  GRO_CDC_216</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</si>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</sst>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47.203636</v>
      </c>
      <c r="E7" s="6">
        <f>D7*$B$2</f>
        <v>47.203636</v>
      </c>
      <c r="F7" t="s">
        <v>3</v>
      </c>
      <c r="G7" s="9">
        <f>E7*0.2700000021</f>
        <v>12.744982</v>
      </c>
    </row>
    <row r="8">
      <c r="A8" t="s">
        <v>15</v>
      </c>
      <c r="B8" t="s">
        <v>16</v>
      </c>
      <c r="C8" t="s">
        <v>17</v>
      </c>
      <c r="D8" s="4">
        <v>0.056</v>
      </c>
      <c r="E8" s="6">
        <f>D8*$B$2</f>
        <v>0.056</v>
      </c>
      <c r="F8" t="s">
        <v>18</v>
      </c>
      <c r="G8" s="9">
        <f>E8*0.0043</f>
        <v>0.000241</v>
      </c>
    </row>
    <row r="9">
      <c r="A9" t="s">
        <v>19</v>
      </c>
      <c r="B9" t="s">
        <v>20</v>
      </c>
      <c r="C9" t="s">
        <v>21</v>
      </c>
      <c r="D9" s="4">
        <v>1.792</v>
      </c>
      <c r="E9" s="6">
        <f>D9*$B$2</f>
        <v>1.792</v>
      </c>
      <c r="F9" t="s">
        <v>22</v>
      </c>
      <c r="G9" s="9">
        <f>E9*0.56</f>
        <v>1.00352</v>
      </c>
    </row>
    <row r="10">
      <c r="A10" t="s">
        <v>23</v>
      </c>
      <c r="B10" t="s">
        <v>24</v>
      </c>
      <c r="C10" t="s">
        <v>25</v>
      </c>
      <c r="D10" s="4">
        <v>2.4</v>
      </c>
      <c r="E10" s="6">
        <f>D10*$B$2</f>
        <v>2.4</v>
      </c>
      <c r="F10" t="s">
        <v>22</v>
      </c>
      <c r="G10" s="9">
        <f>E10*1.6</f>
        <v>3.84</v>
      </c>
    </row>
    <row r="11">
      <c r="A11" t="s">
        <v>26</v>
      </c>
      <c r="B11" t="s">
        <v>27</v>
      </c>
      <c r="C11" t="s">
        <v>28</v>
      </c>
      <c r="D11" s="4">
        <v>1.18</v>
      </c>
      <c r="E11" s="6">
        <f>D11*$B$2</f>
        <v>1.18</v>
      </c>
      <c r="F11" t="s">
        <v>22</v>
      </c>
      <c r="G11" s="9">
        <f>E11*5.2</f>
        <v>6.136</v>
      </c>
    </row>
    <row r="12">
      <c r="A12" t="s">
        <v>29</v>
      </c>
      <c r="B12" t="s">
        <v>30</v>
      </c>
      <c r="C12" t="s">
        <v>31</v>
      </c>
      <c r="D12" s="4">
        <v>6</v>
      </c>
      <c r="E12" s="6">
        <f>D12*$B$2</f>
        <v>6</v>
      </c>
      <c r="F12" t="s">
        <v>22</v>
      </c>
      <c r="G12" s="9">
        <f>E12*9.8</f>
        <v>58.8</v>
      </c>
    </row>
    <row r="13">
      <c r="A13" t="s">
        <v>32</v>
      </c>
      <c r="B13" t="s">
        <v>33</v>
      </c>
      <c r="C13" t="s">
        <v>34</v>
      </c>
      <c r="D13" s="4">
        <v>0.00672</v>
      </c>
      <c r="E13" s="6">
        <f>D13*$B$2</f>
        <v>0.00672</v>
      </c>
      <c r="F13" t="s">
        <v>22</v>
      </c>
      <c r="G13" s="9">
        <f>E13*0.35</f>
        <v>0.002352</v>
      </c>
    </row>
    <row r="14">
      <c r="A14" t="s">
        <v>35</v>
      </c>
      <c r="B14" t="s">
        <v>36</v>
      </c>
      <c r="C14" t="s">
        <v>37</v>
      </c>
      <c r="D14" s="4">
        <v>2.5</v>
      </c>
      <c r="E14" s="6">
        <f>D14*$B$2</f>
        <v>2.5</v>
      </c>
      <c r="F14" t="s">
        <v>22</v>
      </c>
      <c r="G14" s="9">
        <f>E14*0.82</f>
        <v>2.05</v>
      </c>
    </row>
    <row r="15">
      <c r="A15" t="s">
        <v>38</v>
      </c>
      <c r="B15" t="s">
        <v>39</v>
      </c>
      <c r="C15" t="s">
        <v>37</v>
      </c>
      <c r="D15" s="4">
        <v>0.672</v>
      </c>
      <c r="E15" s="6">
        <f>D15*$B$2</f>
        <v>0.672</v>
      </c>
      <c r="F15" t="s">
        <v>22</v>
      </c>
      <c r="G15" s="9">
        <f>E15*1.05</f>
        <v>0.7056</v>
      </c>
    </row>
    <row r="16">
      <c r="A16"/>
      <c r="B16"/>
      <c r="C16"/>
      <c r="D16"/>
      <c r="E16"/>
      <c r="F16" t="s" s="10">
        <v>40</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47</v>
      </c>
      <c r="B3">
        <v>2</v>
      </c>
      <c r="C3"/>
      <c r="D3" t="inlineStr" s="12">
        <is>
          <t>Préparations préliminaires — Confectionner la pâte sucrée (Fiche 216). Laver, désinfecter les oranges ; les zester. Fondre 200 g de beurre ; badigeonner 3 bacs GN 1/1 H 45 perforés.</t>
        </is>
      </c>
      <c r="E3" t="s" s="12"/>
      <c r="F3"/>
    </row>
    <row r="4">
      <c r="A4" t="s">
        <v>47</v>
      </c>
      <c r="B4">
        <v>3</v>
      </c>
      <c r="C4"/>
      <c r="D4" t="inlineStr" s="12">
        <is>
          <t>Foncer — Sur le marbre fariné, diviser la pâte en 3 pâtons, les bouler ; abaisser en 60 × 40 cm ; foncer les bacs, remonter et chiqueter les bords ; piquer les fonds ; réserver au froid.</t>
        </is>
      </c>
      <c r="E4" t="s" s="12"/>
      <c r="F4"/>
    </row>
    <row r="5">
      <c r="A5" t="s">
        <v>47</v>
      </c>
      <c r="B5">
        <v>4</v>
      </c>
      <c r="C5"/>
      <c r="D5" t="inlineStr" s="12">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E5" t="s" s="12"/>
      <c r="F5"/>
    </row>
    <row r="6">
      <c r="A6" t="s">
        <v>47</v>
      </c>
      <c r="B6">
        <v>5</v>
      </c>
      <c r="C6"/>
      <c r="D6" t="s" s="12">
        <v>48</v>
      </c>
      <c r="E6" t="s" s="12"/>
      <c r="F6"/>
    </row>
    <row r="7">
      <c r="A7" t="s">
        <v>47</v>
      </c>
      <c r="B7">
        <v>6</v>
      </c>
      <c r="C7"/>
      <c r="D7" t="s" s="12">
        <v>49</v>
      </c>
      <c r="E7" t="s" s="12"/>
      <c r="F7"/>
    </row>
    <row r="8">
      <c r="A8" t="s">
        <v>47</v>
      </c>
      <c r="B8">
        <v>7</v>
      </c>
      <c r="C8"/>
      <c r="D8" t="s" s="12">
        <v>50</v>
      </c>
      <c r="E8" t="s" s="12"/>
      <c r="F8"/>
    </row>
    <row r="9">
      <c r="A9" t="s">
        <v>51</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51</v>
      </c>
      <c r="B10">
        <v>2</v>
      </c>
      <c r="C10"/>
      <c r="D10"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2"/>
      <c r="F10"/>
    </row>
    <row r="11">
      <c r="A11" t="s">
        <v>51</v>
      </c>
      <c r="B11">
        <v>3</v>
      </c>
      <c r="C11"/>
      <c r="D11"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2"/>
      <c r="F11"/>
    </row>
    <row r="12">
      <c r="A12" t="s">
        <v>51</v>
      </c>
      <c r="B12">
        <v>4</v>
      </c>
      <c r="C12"/>
      <c r="D12"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2"/>
      <c r="F12"/>
    </row>
    <row r="13">
      <c r="A13" t="s">
        <v>51</v>
      </c>
      <c r="B13">
        <v>5</v>
      </c>
      <c r="C13"/>
      <c r="D13"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2"/>
      <c r="F13"/>
    </row>
    <row r="14">
      <c r="A14" t="s">
        <v>51</v>
      </c>
      <c r="B14">
        <v>6</v>
      </c>
      <c r="C14"/>
      <c r="D14"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2"/>
      <c r="F14"/>
    </row>
    <row r="15">
      <c r="A15" t="s">
        <v>51</v>
      </c>
      <c r="B15">
        <v>7</v>
      </c>
      <c r="C15"/>
      <c r="D15" t="s" s="12">
        <v>52</v>
      </c>
      <c r="E15" t="s" s="12"/>
      <c r="F15"/>
    </row>
    <row r="16">
      <c r="A16" t="s">
        <v>51</v>
      </c>
      <c r="B16">
        <v>8</v>
      </c>
      <c r="C16"/>
      <c r="D16" t="s" s="12">
        <v>53</v>
      </c>
      <c r="E16" t="s" s="12"/>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47</v>
      </c>
      <c r="C2" t="s">
        <v>58</v>
      </c>
      <c r="D2" s="6">
        <f>'Besoins'!$B$2*100</f>
        <v>100</v>
      </c>
      <c r="E2" t="s">
        <v>3</v>
      </c>
    </row>
    <row r="3">
      <c r="A3">
        <v>1</v>
      </c>
      <c r="B3" t="s">
        <v>59</v>
      </c>
      <c r="C3" t="s">
        <v>58</v>
      </c>
      <c r="D3" s="6">
        <f>'Besoins'!$B$2*56</f>
        <v>56</v>
      </c>
      <c r="E3" t="s">
        <v>3</v>
      </c>
    </row>
    <row r="4">
      <c r="A4">
        <v>2</v>
      </c>
      <c r="B4" t="s">
        <v>60</v>
      </c>
      <c r="C4" t="s">
        <v>61</v>
      </c>
      <c r="D4" s="6">
        <f>'Besoins'!$B$2*1.792</f>
        <v>1.792</v>
      </c>
      <c r="E4" t="s">
        <v>22</v>
      </c>
    </row>
    <row r="5">
      <c r="A5">
        <v>2</v>
      </c>
      <c r="B5" t="s">
        <v>62</v>
      </c>
      <c r="C5" t="s">
        <v>61</v>
      </c>
      <c r="D5" s="6">
        <f>'Besoins'!$B$2*0.896</f>
        <v>0.896</v>
      </c>
      <c r="E5" t="s">
        <v>22</v>
      </c>
    </row>
    <row r="6">
      <c r="A6">
        <v>2</v>
      </c>
      <c r="B6" t="s">
        <v>63</v>
      </c>
      <c r="C6" t="s">
        <v>61</v>
      </c>
      <c r="D6" s="6">
        <f>'Besoins'!$B$2*0.672</f>
        <v>0.672</v>
      </c>
      <c r="E6" t="s">
        <v>22</v>
      </c>
    </row>
    <row r="7">
      <c r="A7">
        <v>2</v>
      </c>
      <c r="B7" t="s">
        <v>64</v>
      </c>
      <c r="C7" t="s">
        <v>65</v>
      </c>
      <c r="D7" s="6">
        <f>'Besoins'!$B$2*7.84</f>
        <v>7.84</v>
      </c>
      <c r="E7" t="s">
        <v>3</v>
      </c>
    </row>
    <row r="8">
      <c r="A8">
        <v>2</v>
      </c>
      <c r="B8" t="s">
        <v>66</v>
      </c>
      <c r="C8" t="s">
        <v>61</v>
      </c>
      <c r="D8" s="6">
        <f>'Besoins'!$B$2*0.056</f>
        <v>0.056</v>
      </c>
      <c r="E8" t="s">
        <v>18</v>
      </c>
    </row>
    <row r="9">
      <c r="A9">
        <v>2</v>
      </c>
      <c r="B9" t="s">
        <v>67</v>
      </c>
      <c r="C9" t="s">
        <v>61</v>
      </c>
      <c r="D9" s="6">
        <f>'Besoins'!$B$2*0.00672</f>
        <v>0.00672</v>
      </c>
      <c r="E9" t="s">
        <v>22</v>
      </c>
    </row>
    <row r="10">
      <c r="A10">
        <v>2</v>
      </c>
      <c r="B10" t="s">
        <v>62</v>
      </c>
      <c r="C10" t="s">
        <v>61</v>
      </c>
      <c r="D10" s="6">
        <f>'Besoins'!$B$2*0.084</f>
        <v>0.084</v>
      </c>
      <c r="E10" t="s">
        <v>22</v>
      </c>
    </row>
    <row r="11">
      <c r="A11">
        <v>1</v>
      </c>
      <c r="B11" t="s">
        <v>68</v>
      </c>
      <c r="C11" t="s">
        <v>61</v>
      </c>
      <c r="D11" s="6">
        <f>'Besoins'!$B$2*0.2</f>
        <v>0.2</v>
      </c>
      <c r="E11" t="s">
        <v>22</v>
      </c>
    </row>
    <row r="12">
      <c r="A12">
        <v>1</v>
      </c>
      <c r="B12" t="s">
        <v>69</v>
      </c>
      <c r="C12" t="s">
        <v>65</v>
      </c>
      <c r="D12" s="6">
        <f>'Besoins'!$B$2*3</f>
        <v>3</v>
      </c>
      <c r="E12" t="s">
        <v>3</v>
      </c>
    </row>
    <row r="13">
      <c r="A13">
        <v>1</v>
      </c>
      <c r="B13" t="s">
        <v>70</v>
      </c>
      <c r="C13" t="s">
        <v>61</v>
      </c>
      <c r="D13" s="6">
        <f>'Besoins'!$B$2*6</f>
        <v>6</v>
      </c>
      <c r="E13" t="s">
        <v>22</v>
      </c>
    </row>
    <row r="14">
      <c r="A14">
        <v>1</v>
      </c>
      <c r="B14" t="s">
        <v>71</v>
      </c>
      <c r="C14" t="s">
        <v>61</v>
      </c>
      <c r="D14" s="6">
        <f>'Besoins'!$B$2*2.5</f>
        <v>2.5</v>
      </c>
      <c r="E14" t="s">
        <v>22</v>
      </c>
    </row>
    <row r="15">
      <c r="A15">
        <v>1</v>
      </c>
      <c r="B15" t="s">
        <v>72</v>
      </c>
      <c r="C15" t="s">
        <v>65</v>
      </c>
      <c r="D15" s="6">
        <f>'Besoins'!$B$2*2</f>
        <v>2</v>
      </c>
      <c r="E15" t="s">
        <v>18</v>
      </c>
    </row>
    <row r="16">
      <c r="A16">
        <v>1</v>
      </c>
      <c r="B16" t="s">
        <v>73</v>
      </c>
      <c r="C16" t="s">
        <v>65</v>
      </c>
      <c r="D16" s="6">
        <f>'Besoins'!$B$2*12</f>
        <v>12</v>
      </c>
      <c r="E1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74</v>
      </c>
      <c r="B1"/>
      <c r="C1"/>
      <c r="D1"/>
    </row>
    <row r="2">
      <c r="A2" t="str" s="13">
        <f>"GRO_CDC_268 · GRO.DESSERTS · référence : "&amp;Besoins!B3&amp;" "&amp;Besoins!C3&amp;" · multiplicateur réglable sur la feuille ""Besoins"""</f>
        <v>GRO_CDC_268 · GRO.DESSERTS · référence : 100 pc · multiplicateur réglable sur la feuille </v>
      </c>
      <c r="B2"/>
      <c r="C2"/>
      <c r="D2"/>
    </row>
    <row r="3">
      <c r="A3"/>
      <c r="B3"/>
      <c r="C3"/>
      <c r="D3"/>
    </row>
    <row r="4">
      <c r="A4" t="s" s="14">
        <v>75</v>
      </c>
      <c r="B4"/>
      <c r="C4"/>
      <c r="D4"/>
    </row>
    <row r="5">
      <c r="A5" t="s" s="15">
        <v>76</v>
      </c>
      <c r="B5" t="str" s="12">
        <f>Procedure!D2</f>
        <v>Mise en place du poste de travail — Vérifier les D.L.C., peser les denrées, sélectionner le matériel nécessaire. Laver et désinfecter le matériel et le poste de travail en suivant les protocoles.</v>
      </c>
      <c r="C5"/>
      <c r="D5"/>
    </row>
    <row r="6">
      <c r="A6" t="s" s="15">
        <v>77</v>
      </c>
      <c r="B6" t="str" s="12">
        <f>Procedure!D3</f>
        <v>Préparations préliminaires — Confectionner la pâte sucrée (Fiche 216). Laver, désinfecter les oranges ; les zester. Fondre 200 g de beurre ; badigeonner 3 bacs GN 1/1 H 45 perforés.</v>
      </c>
      <c r="C6"/>
      <c r="D6"/>
    </row>
    <row r="7">
      <c r="A7"/>
      <c r="B7" t="s">
        <v>78</v>
      </c>
      <c r="C7" s="6">
        <f>'Besoins'!$B$2*56</f>
        <v>56</v>
      </c>
      <c r="D7" t="s">
        <v>3</v>
      </c>
    </row>
    <row r="8">
      <c r="A8"/>
      <c r="B8" t="s">
        <v>79</v>
      </c>
      <c r="C8" s="6">
        <f>'Besoins'!$B$2*0.2</f>
        <v>0.2</v>
      </c>
      <c r="D8" t="s">
        <v>22</v>
      </c>
    </row>
    <row r="9">
      <c r="A9"/>
      <c r="B9" t="s">
        <v>80</v>
      </c>
      <c r="C9" s="6">
        <f>'Besoins'!$B$2*12</f>
        <v>12</v>
      </c>
      <c r="D9" t="s">
        <v>3</v>
      </c>
    </row>
    <row r="10">
      <c r="A10" t="s" s="15">
        <v>81</v>
      </c>
      <c r="B10" t="str" s="12">
        <f>Procedure!D4</f>
        <v>Foncer — Sur le marbre fariné, diviser la pâte en 3 pâtons, les bouler ; abaisser en 60 × 40 cm ; foncer les bacs, remonter et chiqueter les bords ; piquer les fonds ; réserver au froid.</v>
      </c>
      <c r="C10"/>
      <c r="D10"/>
    </row>
    <row r="11">
      <c r="A11" t="s" s="15">
        <v>82</v>
      </c>
      <c r="B11" t="str" s="12">
        <f>Procedure!D5</f>
        <v>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v>
      </c>
      <c r="C11"/>
      <c r="D11"/>
    </row>
    <row r="12">
      <c r="A12"/>
      <c r="B12" t="str">
        <f>Besoins!B12</f>
        <v>Broccio / Brousse (fromage frais)</v>
      </c>
      <c r="C12" s="6">
        <f>Besoins!E12</f>
        <v>6</v>
      </c>
      <c r="D12" t="str">
        <f>Besoins!F12</f>
        <v>kg</v>
      </c>
    </row>
    <row r="13">
      <c r="A13"/>
      <c r="B13" t="str">
        <f>Besoins!B14</f>
        <v>Sucre blanc cristal sac 25 kg</v>
      </c>
      <c r="C13" s="6">
        <f>Besoins!E14</f>
        <v>2.5</v>
      </c>
      <c r="D13" t="str">
        <f>Besoins!F14</f>
        <v>kg</v>
      </c>
    </row>
    <row r="14">
      <c r="A14"/>
      <c r="B14" t="s">
        <v>83</v>
      </c>
      <c r="C14" s="6">
        <f>'Besoins'!$B$2*2</f>
        <v>2</v>
      </c>
      <c r="D14" t="s">
        <v>18</v>
      </c>
    </row>
    <row r="15">
      <c r="A15" t="s" s="15">
        <v>84</v>
      </c>
      <c r="B15" t="str" s="12">
        <f>Procedure!D6</f>
        <v>Garnir — Répartir la crème dans les 3 bacs ; égaliser à la corne.</v>
      </c>
      <c r="C15"/>
      <c r="D15"/>
    </row>
    <row r="16">
      <c r="A16" t="s" s="15">
        <v>85</v>
      </c>
      <c r="B16" t="str" s="12">
        <f>Procedure!D7</f>
        <v>Cuire — Préchauffer à + 160 °C ; dorer le dessus à l'œuf battu ; étager et cuire 30 à 35 minutes ; la lame doit ressortir nette, sinon prolonger.</v>
      </c>
      <c r="C16"/>
      <c r="D16"/>
    </row>
    <row r="17">
      <c r="A17"/>
      <c r="B17" t="s">
        <v>86</v>
      </c>
      <c r="C17" s="6">
        <f>'Besoins'!$B$2*3</f>
        <v>3</v>
      </c>
      <c r="D17" t="s">
        <v>3</v>
      </c>
    </row>
    <row r="18">
      <c r="A18" t="s" s="15">
        <v>87</v>
      </c>
      <c r="B18" t="str" s="12">
        <f>Procedure!D8</f>
        <v>Portionner et servir — Détailler 35 portions par bac ; servir à la spatule carrée.</v>
      </c>
      <c r="C18"/>
      <c r="D18"/>
    </row>
    <row r="19">
      <c r="A19"/>
      <c r="B19"/>
      <c r="C19"/>
      <c r="D19"/>
    </row>
    <row r="20">
      <c r="A20" t="s" s="14">
        <v>88</v>
      </c>
      <c r="B20"/>
      <c r="C20"/>
      <c r="D20"/>
    </row>
    <row r="21">
      <c r="A21" t="s" s="15">
        <v>76</v>
      </c>
      <c r="B21" t="str" s="12">
        <f>Procedure!D9</f>
        <v>Mise en place du poste de travail — Vérifier les D.L.C., peser les denrées, sélectionner le matériel nécessaire. Laver et désinfecter le matériel et le poste de travail en suivant les protocoles.</v>
      </c>
      <c r="C21"/>
      <c r="D21"/>
    </row>
    <row r="22">
      <c r="A22" t="s" s="15">
        <v>77</v>
      </c>
      <c r="B22" t="str" s="12">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2"/>
      <c r="D22"/>
    </row>
    <row r="23">
      <c r="A23"/>
      <c r="B23" t="s">
        <v>79</v>
      </c>
      <c r="C23" s="6">
        <f>'Besoins'!$B$2*0.896</f>
        <v>0.896</v>
      </c>
      <c r="D23" t="s">
        <v>22</v>
      </c>
    </row>
    <row r="24">
      <c r="A24" t="s" s="15">
        <v>81</v>
      </c>
      <c r="B24" t="str" s="12">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4"/>
      <c r="D24"/>
    </row>
    <row r="25">
      <c r="A25"/>
      <c r="B25" t="str">
        <f>Besoins!B9</f>
        <v>Farine de blé T55</v>
      </c>
      <c r="C25" s="6">
        <f>Besoins!E9</f>
        <v>1.792</v>
      </c>
      <c r="D25" t="str">
        <f>Besoins!F9</f>
        <v>kg</v>
      </c>
    </row>
    <row r="26">
      <c r="A26"/>
      <c r="B26" t="s">
        <v>79</v>
      </c>
      <c r="C26" s="6">
        <f>'Besoins'!$B$2*0.896</f>
        <v>0.896</v>
      </c>
      <c r="D26" t="s">
        <v>22</v>
      </c>
    </row>
    <row r="27">
      <c r="A27"/>
      <c r="B27" t="str">
        <f>Besoins!B15</f>
        <v>Sucre glace tamisé</v>
      </c>
      <c r="C27" s="6">
        <f>Besoins!E15</f>
        <v>0.672</v>
      </c>
      <c r="D27" t="str">
        <f>Besoins!F15</f>
        <v>kg</v>
      </c>
    </row>
    <row r="28">
      <c r="A28"/>
      <c r="B28" t="s">
        <v>86</v>
      </c>
      <c r="C28" s="6">
        <f>'Besoins'!$B$2*7.84</f>
        <v>7.84</v>
      </c>
      <c r="D28" t="s">
        <v>3</v>
      </c>
    </row>
    <row r="29">
      <c r="A29"/>
      <c r="B29" t="str">
        <f>Besoins!B8</f>
        <v>Eau (robinet - moy. France 2026)</v>
      </c>
      <c r="C29" s="6">
        <f>Besoins!E8</f>
        <v>0.056</v>
      </c>
      <c r="D29" t="str">
        <f>Besoins!F8</f>
        <v>lt</v>
      </c>
    </row>
    <row r="30">
      <c r="A30"/>
      <c r="B30" t="str">
        <f>Besoins!B13</f>
        <v>Sel fin de cuisine</v>
      </c>
      <c r="C30" s="6">
        <f>Besoins!E13</f>
        <v>0.00672</v>
      </c>
      <c r="D30" t="str">
        <f>Besoins!F13</f>
        <v>kg</v>
      </c>
    </row>
    <row r="31">
      <c r="A31" t="s" s="15">
        <v>82</v>
      </c>
      <c r="B31" t="str" s="12">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1"/>
      <c r="D31"/>
    </row>
    <row r="32">
      <c r="A32" t="s" s="15">
        <v>84</v>
      </c>
      <c r="B32" t="str" s="12">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2"/>
      <c r="D32"/>
    </row>
    <row r="33">
      <c r="A33" t="s" s="15">
        <v>85</v>
      </c>
      <c r="B33" t="str" s="12">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3"/>
      <c r="D33"/>
    </row>
    <row r="34">
      <c r="A34" t="s" s="15">
        <v>87</v>
      </c>
      <c r="B34" t="str" s="12">
        <f>Procedure!D15</f>
        <v>Garnir les tartes — Garnir les fonds avec une crème (pâtissière, frangipane, etc.) et disposer les fruits sur la crème.</v>
      </c>
      <c r="C34"/>
      <c r="D34"/>
    </row>
    <row r="35">
      <c r="A35" t="s" s="15">
        <v>89</v>
      </c>
      <c r="B35" t="str" s="12">
        <f>Procedure!D16</f>
        <v>Suggestion — On peut faire aussi de la pâte sucrée à partir d'une pâte à foncer, en augmentant le poids du sucre à raison de 250g au kilo de farine.</v>
      </c>
      <c r="C35"/>
      <c r="D35"/>
    </row>
    <row r="36">
      <c r="A36"/>
      <c r="B36"/>
      <c r="C36"/>
      <c r="D36"/>
    </row>
    <row r="37">
      <c r="A37" t="s" s="16">
        <v>90</v>
      </c>
      <c r="B37"/>
      <c r="C37"/>
      <c r="D37"/>
    </row>
  </sheetData>
  <sheetProtection sheet="1" formatRows="0" formatColumns="0"/>
  <mergeCells count="20">
    <mergeCell ref="A1:D1"/>
    <mergeCell ref="A2:D2"/>
    <mergeCell ref="A4:D4"/>
    <mergeCell ref="B5:D5"/>
    <mergeCell ref="B6:D6"/>
    <mergeCell ref="B10:D10"/>
    <mergeCell ref="B11:D11"/>
    <mergeCell ref="B15:D15"/>
    <mergeCell ref="B16:D16"/>
    <mergeCell ref="B18:D18"/>
    <mergeCell ref="A20:D20"/>
    <mergeCell ref="B21:D21"/>
    <mergeCell ref="B22:D22"/>
    <mergeCell ref="B24:D24"/>
    <mergeCell ref="B31:D31"/>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2026-09-28T12:01:48Z</dcterms:created>
  <dc:title>FIADONE PAISANU</dc:title>
  <dc:subject/>
  <dc:creator>CUIS.web</dc:creator>
  <cp:lastModifiedBy/>
  <cp:keywords/>
  <dc:description>Export automatique — moteur récursif d'origine : Bernard Vandendaele</dc:description>
  <cp:category/>
  <dc:language>en-US</dc:language>
  <dcterms:modified xsi:type="dcterms:W3CDTF">2026-09-28T12:01:48Z</dcterms:modified>
  <cp:revision>1</cp:revision>
</cp:coreProperties>
</file>