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esoins" sheetId="1" r:id="rId1"/>
    <sheet name="Procedure" sheetId="2" r:id="rId2"/>
    <sheet name="Arborescence FT" sheetId="3" r:id="rId3"/>
    <sheet name="Carte imprimable" sheetId="4" r:id="rId4"/>
  </sheets>
</workbook>
</file>

<file path=xl/sharedStrings.xml><?xml version="1.0" encoding="utf-8"?>
<sst xmlns="http://schemas.openxmlformats.org/spreadsheetml/2006/main" count="89" uniqueCount="89">
  <si>
    <t>Besoins matière</t>
  </si>
  <si>
    <t>Multiplicateur souhaité</t>
  </si>
  <si>
    <t>Quantité de référence</t>
  </si>
  <si>
    <t>pc</t>
  </si>
  <si>
    <t>Quantité obtenue</t>
  </si>
  <si>
    <t>Code</t>
  </si>
  <si>
    <t>Matière première</t>
  </si>
  <si>
    <t>Classe</t>
  </si>
  <si>
    <t>Base (×1, modifiable)</t>
  </si>
  <si>
    <t>Quantité</t>
  </si>
  <si>
    <t>Unité</t>
  </si>
  <si>
    <t>Coût H.T.</t>
  </si>
  <si>
    <t>EAU</t>
  </si>
  <si>
    <t>Eau (robinet - moy. France 2026)</t>
  </si>
  <si>
    <t>Matières premières</t>
  </si>
  <si>
    <t>lt</t>
  </si>
  <si>
    <t>EXTRAIT-VANILLE</t>
  </si>
  <si>
    <t>Extrait de vanille alcoolisé</t>
  </si>
  <si>
    <t>Spiritueux et liqueurs cuisine</t>
  </si>
  <si>
    <t>ALC-RHUM-BRUN</t>
  </si>
  <si>
    <t>Rhum ambré de cuisine (baba)</t>
  </si>
  <si>
    <t>EPI-CANNELLE-POW</t>
  </si>
  <si>
    <t>Cannelle en poudre</t>
  </si>
  <si>
    <t>Épices en poudre et graines</t>
  </si>
  <si>
    <t>kg</t>
  </si>
  <si>
    <t>FRUIT-CONF-MIX</t>
  </si>
  <si>
    <t>Mélange fruits confits (cake)</t>
  </si>
  <si>
    <t>Fruits séchés et confits</t>
  </si>
  <si>
    <t>RAISIN-SEC-BL</t>
  </si>
  <si>
    <t>Raisins secs blonds sultanines</t>
  </si>
  <si>
    <t>GLU-DE40</t>
  </si>
  <si>
    <t>Glucose DE40 sirop standard</t>
  </si>
  <si>
    <t>Glucoses et sucres techniques</t>
  </si>
  <si>
    <t>RNM57224469</t>
  </si>
  <si>
    <t>LAIT UHT demi écrémé France outre 10 litres</t>
  </si>
  <si>
    <t>Produits laitiers et œufs</t>
  </si>
  <si>
    <t>BEU-DOUX</t>
  </si>
  <si>
    <t>Beurre doux 82% MG plaquette</t>
  </si>
  <si>
    <t>Beurres et margarines</t>
  </si>
  <si>
    <t>RIZ-ROND</t>
  </si>
  <si>
    <t>Riz rond (risotto)</t>
  </si>
  <si>
    <t>Céréales et légumineuses sèches</t>
  </si>
  <si>
    <t>SUC-BLANC</t>
  </si>
  <si>
    <t>Sucre blanc cristal sac 25 kg</t>
  </si>
  <si>
    <t>Sucres et édulcorants</t>
  </si>
  <si>
    <t>Total</t>
  </si>
  <si>
    <t>Recette</t>
  </si>
  <si>
    <t>#</t>
  </si>
  <si>
    <t>Verbe</t>
  </si>
  <si>
    <t>Étape</t>
  </si>
  <si>
    <t>Précision technique</t>
  </si>
  <si>
    <t>Durée</t>
  </si>
  <si>
    <t>PUDDING DE RIZ AU CARAMEL</t>
  </si>
  <si>
    <t>Servir — Détailler 25 portions par bac ; servir à la spatule carrée et napper d'un peu de caramel.</t>
  </si>
  <si>
    <t>CARAMEL LIQUIDE</t>
  </si>
  <si>
    <t>Préparations préliminaires — Rincer au vinaigre la russe qui servira à la cuisson du sucre. Égoutter sans essuyer.</t>
  </si>
  <si>
    <t>Suggestions — Le caramel liquide est employé pour caraméliser le fond des moules, en nappage, en ajout à des crèmes.</t>
  </si>
  <si>
    <t>Niveau</t>
  </si>
  <si>
    <t>Composant</t>
  </si>
  <si>
    <t>Type</t>
  </si>
  <si>
    <t>Quantité (× multiplicateur, voir feuille Besoins)</t>
  </si>
  <si>
    <t>recette</t>
  </si>
  <si>
    <t xml:space="preserve">    ↳ Riz rond (risotto)</t>
  </si>
  <si>
    <t>matiere</t>
  </si>
  <si>
    <t xml:space="preserve">    ↳ LAIT UHT demi écrémé France outre 10 litres</t>
  </si>
  <si>
    <t xml:space="preserve">    ↳ Sucre blanc cristal sac 25 kg</t>
  </si>
  <si>
    <t xml:space="preserve">    ↳ Extrait de vanille alcoolisé</t>
  </si>
  <si>
    <t xml:space="preserve">    ↳ Cannelle en poudre</t>
  </si>
  <si>
    <t xml:space="preserve">    ↳ Mélange fruits confits (cake)</t>
  </si>
  <si>
    <t xml:space="preserve">    ↳ Raisins secs blonds sultanines</t>
  </si>
  <si>
    <t xml:space="preserve">    ↳ Rhum ambré de cuisine (baba)</t>
  </si>
  <si>
    <t xml:space="preserve">    ↳ CARAMEL LIQUIDE</t>
  </si>
  <si>
    <t xml:space="preserve">        ↳ Sucre blanc cristal sac 25 kg</t>
  </si>
  <si>
    <t xml:space="preserve">        ↳ Glucose DE40 sirop standard</t>
  </si>
  <si>
    <t xml:space="preserve">        ↳ Eau (robinet - moy. France 2026)</t>
  </si>
  <si>
    <t xml:space="preserve">    ↳ Beurre doux 82% MG plaquette</t>
  </si>
  <si>
    <t>Fiche technique — PUDDING DE RIZ AU CARAMEL</t>
  </si>
  <si>
    <t>PUDDING DE RIZ AU CARAMEL  GRO_CDC_240</t>
  </si>
  <si>
    <t>1.</t>
  </si>
  <si>
    <t>2.</t>
  </si>
  <si>
    <t xml:space="preserve">    CARAMEL LIQUIDE</t>
  </si>
  <si>
    <t>3.</t>
  </si>
  <si>
    <t xml:space="preserve">    Sucre blanc cristal sac 25 kg</t>
  </si>
  <si>
    <t>4.</t>
  </si>
  <si>
    <t>5.</t>
  </si>
  <si>
    <t>6.</t>
  </si>
  <si>
    <t>↳ CARAMEL LIQUIDE  GRO_CDC_226</t>
  </si>
  <si>
    <t xml:space="preserve">    Eau (robinet - moy. France 2026)</t>
  </si>
  <si>
    <t>CUIS.web — Portage du CUIS Clipper de 1992 par Palika &amp; Bernard Vandendaele (créateur du moteur récursif d'origine)</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</si>
</sst>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
    <numFmt numFmtId="201" formatCode="#,##0.000"/>
    <numFmt numFmtId="202" formatCode="#,##0.0000&quot; €&quot;"/>
    <numFmt numFmtId="203" formatCode="#,##0.00&quot; €&quot;"/>
  </numFmts>
  <fonts count="8">
    <font>
      <name val="Calibri"/>
      <family val="2"/>
      <sz val="10"/>
    </font>
    <font>
      <name val="Calibri"/>
      <family val="2"/>
      <sz val="16"/>
      <b/>
      <color rgb="FF1F4E3B"/>
    </font>
    <font>
      <name val="Calibri"/>
      <family val="2"/>
      <sz val="10"/>
      <b/>
    </font>
    <font>
      <name val="Calibri"/>
      <family val="2"/>
      <sz val="10"/>
      <b/>
      <color rgb="FFFFFFFF"/>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EAF3EE"/>
        <bgColor indexed="64"/>
      </patternFill>
    </fill>
    <fill>
      <patternFill patternType="solid">
        <fgColor rgb="FF1F4E3B"/>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6">
    <xf numFmtId="0" fontId="0" fillId="0" borderId="0" xfId="0"/>
    <xf numFmtId="0" fontId="0" fillId="1" borderId="0" xfId="0" applyFill="1"/>
    <xf numFmtId="0" fontId="1" fillId="0" borderId="0" xfId="0" applyFont="1"/>
    <xf numFmtId="200" fontId="2" fillId="2" borderId="0" xfId="0" applyNumberFormat="1" applyFont="1" applyFill="1"/>
    <xf numFmtId="201" fontId="0" fillId="2" borderId="0" xfId="0" applyNumberFormat="1" applyFill="1"/>
    <xf numFmtId="0" fontId="0" fillId="2" borderId="0" xfId="0" applyFill="1"/>
    <xf numFmtId="201" fontId="0" fillId="0" borderId="0" xfId="0" applyNumberFormat="1"/>
    <xf numFmtId="0" fontId="3" fillId="3" borderId="0" xfId="0" applyFont="1" applyFill="1"/>
    <xf numFmtId="202" fontId="0" fillId="0" borderId="0" xfId="0" applyNumberFormat="1"/>
    <xf numFmtId="0" fontId="2" fillId="0" borderId="0" xfId="0" applyFont="1"/>
    <xf numFmtId="203"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8"/>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2">
        <v>0</v>
      </c>
      <c r="B1"/>
      <c r="C1"/>
      <c r="D1"/>
      <c r="E1"/>
      <c r="F1"/>
    </row>
    <row r="2">
      <c r="A2" t="s">
        <v>1</v>
      </c>
      <c r="B2" s="3">
        <v>1</v>
      </c>
      <c r="C2"/>
      <c r="D2"/>
      <c r="E2"/>
      <c r="F2"/>
    </row>
    <row r="3">
      <c r="A3" t="s">
        <v>2</v>
      </c>
      <c r="B3" s="4">
        <v>100</v>
      </c>
      <c r="C3" t="s" s="5">
        <v>3</v>
      </c>
      <c r="D3"/>
      <c r="E3"/>
      <c r="F3"/>
    </row>
    <row r="4">
      <c r="A4" t="s">
        <v>4</v>
      </c>
      <c r="B4" s="6">
        <f>$B$2*B3</f>
        <v>100</v>
      </c>
      <c r="C4" t="str">
        <f>C3</f>
        <v>pc</v>
      </c>
      <c r="D4"/>
      <c r="E4"/>
      <c r="F4"/>
    </row>
    <row r="5">
      <c r="A5"/>
      <c r="B5"/>
      <c r="C5"/>
      <c r="D5"/>
      <c r="E5"/>
      <c r="F5"/>
    </row>
    <row r="6">
      <c r="A6" t="s" s="7">
        <v>5</v>
      </c>
      <c r="B6" t="s" s="7">
        <v>6</v>
      </c>
      <c r="C6" t="s" s="7">
        <v>7</v>
      </c>
      <c r="D6" t="s" s="7">
        <v>8</v>
      </c>
      <c r="E6" t="s" s="7">
        <v>9</v>
      </c>
      <c r="F6" t="s" s="7">
        <v>10</v>
      </c>
      <c r="G6" t="s" s="7">
        <v>11</v>
      </c>
    </row>
    <row r="7">
      <c r="A7" t="s">
        <v>12</v>
      </c>
      <c r="B7" t="s">
        <v>13</v>
      </c>
      <c r="C7" t="s">
        <v>14</v>
      </c>
      <c r="D7" s="4">
        <v>0.606061</v>
      </c>
      <c r="E7" s="6">
        <f>D7*$B$2</f>
        <v>0.606061</v>
      </c>
      <c r="F7" t="s">
        <v>15</v>
      </c>
      <c r="G7" s="8">
        <f>E7*0.0042999972</f>
        <v>0.002606</v>
      </c>
    </row>
    <row r="8">
      <c r="A8" t="s">
        <v>16</v>
      </c>
      <c r="B8" t="s">
        <v>17</v>
      </c>
      <c r="C8" t="s">
        <v>18</v>
      </c>
      <c r="D8" s="4">
        <v>0.1</v>
      </c>
      <c r="E8" s="6">
        <f>D8*$B$2</f>
        <v>0.1</v>
      </c>
      <c r="F8" t="s">
        <v>15</v>
      </c>
      <c r="G8" s="8">
        <f>E8*32</f>
        <v>3.2</v>
      </c>
    </row>
    <row r="9">
      <c r="A9" t="s">
        <v>19</v>
      </c>
      <c r="B9" t="s">
        <v>20</v>
      </c>
      <c r="C9" t="s">
        <v>18</v>
      </c>
      <c r="D9" s="4">
        <v>0.2</v>
      </c>
      <c r="E9" s="6">
        <f>D9*$B$2</f>
        <v>0.2</v>
      </c>
      <c r="F9" t="s">
        <v>15</v>
      </c>
      <c r="G9" s="8">
        <f>E9*14</f>
        <v>2.8</v>
      </c>
    </row>
    <row r="10">
      <c r="A10" t="s">
        <v>21</v>
      </c>
      <c r="B10" t="s">
        <v>22</v>
      </c>
      <c r="C10" t="s">
        <v>23</v>
      </c>
      <c r="D10" s="4">
        <v>0.006</v>
      </c>
      <c r="E10" s="6">
        <f>D10*$B$2</f>
        <v>0.006</v>
      </c>
      <c r="F10" t="s">
        <v>24</v>
      </c>
      <c r="G10" s="8">
        <f>E10*10.5</f>
        <v>0.063</v>
      </c>
    </row>
    <row r="11">
      <c r="A11" t="s">
        <v>25</v>
      </c>
      <c r="B11" t="s">
        <v>26</v>
      </c>
      <c r="C11" t="s">
        <v>27</v>
      </c>
      <c r="D11" s="4">
        <v>1</v>
      </c>
      <c r="E11" s="6">
        <f>D11*$B$2</f>
        <v>1</v>
      </c>
      <c r="F11" t="s">
        <v>24</v>
      </c>
      <c r="G11" s="8">
        <f>E11*7.5</f>
        <v>7.5</v>
      </c>
    </row>
    <row r="12">
      <c r="A12" t="s">
        <v>28</v>
      </c>
      <c r="B12" t="s">
        <v>29</v>
      </c>
      <c r="C12" t="s">
        <v>27</v>
      </c>
      <c r="D12" s="4">
        <v>0.5</v>
      </c>
      <c r="E12" s="6">
        <f>D12*$B$2</f>
        <v>0.5</v>
      </c>
      <c r="F12" t="s">
        <v>24</v>
      </c>
      <c r="G12" s="8">
        <f>E12*3.8</f>
        <v>1.9</v>
      </c>
    </row>
    <row r="13">
      <c r="A13" t="s">
        <v>30</v>
      </c>
      <c r="B13" t="s">
        <v>31</v>
      </c>
      <c r="C13" t="s">
        <v>32</v>
      </c>
      <c r="D13" s="4">
        <v>0.075758</v>
      </c>
      <c r="E13" s="6">
        <f>D13*$B$2</f>
        <v>0.075758</v>
      </c>
      <c r="F13" t="s">
        <v>24</v>
      </c>
      <c r="G13" s="8">
        <f>E13*1.7999899201</f>
        <v>0.136364</v>
      </c>
    </row>
    <row r="14">
      <c r="A14" t="s">
        <v>33</v>
      </c>
      <c r="B14" t="s">
        <v>34</v>
      </c>
      <c r="C14" t="s">
        <v>35</v>
      </c>
      <c r="D14" s="4">
        <v>12</v>
      </c>
      <c r="E14" s="6">
        <f>D14*$B$2</f>
        <v>12</v>
      </c>
      <c r="F14" t="s">
        <v>15</v>
      </c>
      <c r="G14" s="8">
        <f>E14*1.67</f>
        <v>20.04</v>
      </c>
    </row>
    <row r="15">
      <c r="A15" t="s">
        <v>36</v>
      </c>
      <c r="B15" t="s">
        <v>37</v>
      </c>
      <c r="C15" t="s">
        <v>38</v>
      </c>
      <c r="D15" s="4">
        <v>0.25</v>
      </c>
      <c r="E15" s="6">
        <f>D15*$B$2</f>
        <v>0.25</v>
      </c>
      <c r="F15" t="s">
        <v>24</v>
      </c>
      <c r="G15" s="8">
        <f>E15*5.2</f>
        <v>1.3</v>
      </c>
    </row>
    <row r="16">
      <c r="A16" t="s">
        <v>39</v>
      </c>
      <c r="B16" t="s">
        <v>40</v>
      </c>
      <c r="C16" t="s">
        <v>41</v>
      </c>
      <c r="D16" s="4">
        <v>2.4</v>
      </c>
      <c r="E16" s="6">
        <f>D16*$B$2</f>
        <v>2.4</v>
      </c>
      <c r="F16" t="s">
        <v>24</v>
      </c>
      <c r="G16" s="8">
        <f>E16*2.5</f>
        <v>6</v>
      </c>
    </row>
    <row r="17">
      <c r="A17" t="s">
        <v>42</v>
      </c>
      <c r="B17" t="s">
        <v>43</v>
      </c>
      <c r="C17" t="s">
        <v>44</v>
      </c>
      <c r="D17" s="4">
        <v>2.557576</v>
      </c>
      <c r="E17" s="6">
        <f>D17*$B$2</f>
        <v>2.557576</v>
      </c>
      <c r="F17" t="s">
        <v>24</v>
      </c>
      <c r="G17" s="8">
        <f>E17*0.8199999223</f>
        <v>2.097212</v>
      </c>
    </row>
    <row r="18">
      <c r="A18"/>
      <c r="B18"/>
      <c r="C18"/>
      <c r="D18"/>
      <c r="E18"/>
      <c r="F18" t="s" s="9">
        <v>45</v>
      </c>
      <c r="G18" s="10">
        <f>SUM(G7:G17)</f>
        <v>0</v>
      </c>
    </row>
  </sheetData>
  <autoFilter ref="A6:G6"/>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3"/>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7">
        <v>46</v>
      </c>
      <c r="B1" t="s" s="7">
        <v>47</v>
      </c>
      <c r="C1" t="s" s="7">
        <v>48</v>
      </c>
      <c r="D1" t="s" s="7">
        <v>49</v>
      </c>
      <c r="E1" t="s" s="7">
        <v>50</v>
      </c>
      <c r="F1" t="s" s="7">
        <v>51</v>
      </c>
    </row>
    <row r="2">
      <c r="A2" t="s">
        <v>52</v>
      </c>
      <c r="B2">
        <v>1</v>
      </c>
      <c r="C2"/>
      <c r="D2" t="inlineStr" s="11">
        <is>
          <t>Mise en place du poste de travail — Vérifier les D.L.C., peser les denrées, sélectionner le matériel nécessaire. Laver et désinfecter le matériel et le poste de travail en suivant les protocoles.</t>
        </is>
      </c>
      <c r="E2" t="s" s="11"/>
      <c r="F2"/>
    </row>
    <row r="3">
      <c r="A3" t="s">
        <v>52</v>
      </c>
      <c r="B3">
        <v>2</v>
      </c>
      <c r="C3"/>
      <c r="D3" t="inlineStr" s="11">
        <is>
          <t>Préparations préliminaires — Faire fondre le beurre ; badigeonner 4 bacs GN 1/1 H 65 et les passer au froid pour figer le beurre. Chemiser les bacs de caramel liquide (Fiche 226). Pour un pudding aux fruits, la veille, faire macérer les fruits confits et les raisins dans le rhum ; filmer, réserver au froid. Laver et égoutter le riz.</t>
        </is>
      </c>
      <c r="E3" t="s" s="11"/>
      <c r="F3"/>
    </row>
    <row r="4">
      <c r="A4" t="s">
        <v>52</v>
      </c>
      <c r="B4">
        <v>3</v>
      </c>
      <c r="C4"/>
      <c r="D4" t="inlineStr" s="11">
        <is>
          <t>Cuire le riz au lait — Porter le lait à ébullition avec la vanille et la cannelle. Verser le riz en pluie en remuant à la spatule à bout carré. Reporter à ébullition en raclant le fond. Cuire à feu doux en passant la spatule sur le fond de temps en temps : le riz éclate et gonfle, l'amidon lie le lait, la masse épaissit en restant souple. Incorporer le sucre et éventuellement les fruits macérés.</t>
        </is>
      </c>
      <c r="E4" t="s" s="11"/>
      <c r="F4"/>
    </row>
    <row r="5">
      <c r="A5" t="s">
        <v>52</v>
      </c>
      <c r="B5">
        <v>4</v>
      </c>
      <c r="C5"/>
      <c r="D5" t="inlineStr" s="11">
        <is>
          <t>Terminer au four — Préchauffer en chaleur sèche à + 185 °C. Répartir le riz dans les bacs caramélisés, égaliser à la corne, tamponner éventuellement la surface au beurre. Cuire 10 à 15 minutes jusqu'à coloration. Respecter la procédure de fin de cuisson, refroidir suivant la procédure et stocker à + 3 °C.</t>
        </is>
      </c>
      <c r="E5" t="s" s="11"/>
      <c r="F5"/>
    </row>
    <row r="6">
      <c r="A6" t="s">
        <v>52</v>
      </c>
      <c r="B6">
        <v>5</v>
      </c>
      <c r="C6"/>
      <c r="D6" t="s" s="11">
        <v>53</v>
      </c>
      <c r="E6" t="s" s="11"/>
      <c r="F6"/>
    </row>
    <row r="7">
      <c r="A7" t="s">
        <v>52</v>
      </c>
      <c r="B7">
        <v>6</v>
      </c>
      <c r="C7"/>
      <c r="D7" t="inlineStr" s="11">
        <is>
          <t>Commentaires — On peut mouler le riz en ramequins individuels, ou garnir les bacs caramélisés sans passage au four et refroidir ; pour une grande quantité, cuire le riz en sauteuse.</t>
        </is>
      </c>
      <c r="E7" t="s" s="11"/>
      <c r="F7"/>
    </row>
    <row r="8">
      <c r="A8" t="s">
        <v>54</v>
      </c>
      <c r="B8">
        <v>1</v>
      </c>
      <c r="C8"/>
      <c r="D8" t="inlineStr" s="11">
        <is>
          <t>Mise en place du poste de travail — Vérifier les D.L.C., peser les denrées, sélectionner le matériel nécessaire. Laver et désinfecter le matériel et le poste de travail en suivant les protocoles.</t>
        </is>
      </c>
      <c r="E8" t="s" s="11"/>
      <c r="F8"/>
    </row>
    <row r="9">
      <c r="A9" t="s">
        <v>54</v>
      </c>
      <c r="B9">
        <v>2</v>
      </c>
      <c r="C9"/>
      <c r="D9" t="s" s="11">
        <v>55</v>
      </c>
      <c r="E9" t="s" s="11"/>
      <c r="F9"/>
    </row>
    <row r="10">
      <c r="A10" t="s">
        <v>54</v>
      </c>
      <c r="B10">
        <v>3</v>
      </c>
      <c r="C10"/>
      <c r="D10" t="inlineStr" s="11">
        <is>
          <t>Cuire le sucre — Sur la balance, faire la tare de la russe. Peser ou mesurer dans l'ordre : 1 litre d'eau, le glucose et le sucre. Il est préférable de mettre l'eau en premier pour éviter que le sucre ne colle au fond. Faire dissoudre le sucre en le remuant avant de le mettre en cuisson. Porter à ébullition. Clarifier le sirop en écumant sa surface. Pendant la cuisson, préparer 1 litre d'eau tiède à portée de main. Atteindre +170°C au thermomètre à sucre. Retirer du feu et laisser le sucre finir de cuire. Atteindre +180°C et une coloration brun foncé. Surveiller la coloration, le point de rupture peut arriver rapidement.</t>
        </is>
      </c>
      <c r="E10" t="s" s="11"/>
      <c r="F10"/>
    </row>
    <row r="11">
      <c r="A11" t="s">
        <v>54</v>
      </c>
      <c r="B11">
        <v>4</v>
      </c>
      <c r="C11"/>
      <c r="D11" t="inlineStr" s="11">
        <is>
          <t>Décuire le caramel — Ajouter progressivement le litre d'eau tiède au caramel. Faire attention aux éclaboussures. Le caramel peut se solidifier en partie au contact de l'eau. Reporter à ébullition pour le liquéfier.</t>
        </is>
      </c>
      <c r="E11" t="s" s="11"/>
      <c r="F11"/>
    </row>
    <row r="12">
      <c r="A12" t="s">
        <v>54</v>
      </c>
      <c r="B12">
        <v>5</v>
      </c>
      <c r="C12"/>
      <c r="D12" t="inlineStr" s="11">
        <is>
          <t>Terminer la préparation — Verser le caramel liquide dans un récipient de stockage. Filmer, indiquer la date de fabrication. Laisser refroidir et stocker au froid. Au froid, le caramel peut s'épaissir : le dégourdir au bain-marie avant utilisation.</t>
        </is>
      </c>
      <c r="E12" t="s" s="11"/>
      <c r="F12"/>
    </row>
    <row r="13">
      <c r="A13" t="s">
        <v>54</v>
      </c>
      <c r="B13">
        <v>6</v>
      </c>
      <c r="C13"/>
      <c r="D13" t="s" s="11">
        <v>56</v>
      </c>
      <c r="E13" t="s" s="11"/>
      <c r="F13"/>
    </row>
  </sheetData>
  <autoFilter ref="A1:F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6"/>
  <sheetViews>
    <sheetView workbookViewId="0">
      <pane ySplit="1" topLeftCell="A2" activePane="bottomLeft" state="frozen"/>
      <selection activeCell="A2" sqref="A2"/>
    </sheetView>
  </sheetViews>
  <cols>
    <col min="1" max="1" width="8" customWidth="1"/>
    <col min="2" max="2" width="48" customWidth="1"/>
    <col min="3" max="3" width="14" customWidth="1"/>
    <col min="4" max="4" width="22" customWidth="1"/>
    <col min="5" max="5" width="10" customWidth="1"/>
  </cols>
  <sheetData>
    <row r="1">
      <c r="A1" t="s" s="7">
        <v>57</v>
      </c>
      <c r="B1" t="s" s="7">
        <v>58</v>
      </c>
      <c r="C1" t="s" s="7">
        <v>59</v>
      </c>
      <c r="D1" t="s" s="7">
        <v>60</v>
      </c>
      <c r="E1" t="s" s="7">
        <v>10</v>
      </c>
    </row>
    <row r="2">
      <c r="A2">
        <v>0</v>
      </c>
      <c r="B2" t="s">
        <v>52</v>
      </c>
      <c r="C2" t="s">
        <v>61</v>
      </c>
      <c r="D2" s="6">
        <f>'Besoins'!$B$2*100</f>
        <v>100</v>
      </c>
      <c r="E2" t="s">
        <v>3</v>
      </c>
    </row>
    <row r="3">
      <c r="A3">
        <v>1</v>
      </c>
      <c r="B3" t="s">
        <v>62</v>
      </c>
      <c r="C3" t="s">
        <v>63</v>
      </c>
      <c r="D3" s="6">
        <f>'Besoins'!$B$2*2.4</f>
        <v>2.4</v>
      </c>
      <c r="E3" t="s">
        <v>24</v>
      </c>
    </row>
    <row r="4">
      <c r="A4">
        <v>1</v>
      </c>
      <c r="B4" t="s">
        <v>64</v>
      </c>
      <c r="C4" t="s">
        <v>63</v>
      </c>
      <c r="D4" s="6">
        <f>'Besoins'!$B$2*12</f>
        <v>12</v>
      </c>
      <c r="E4" t="s">
        <v>15</v>
      </c>
    </row>
    <row r="5">
      <c r="A5">
        <v>1</v>
      </c>
      <c r="B5" t="s">
        <v>65</v>
      </c>
      <c r="C5" t="s">
        <v>63</v>
      </c>
      <c r="D5" s="6">
        <f>'Besoins'!$B$2*1.8</f>
        <v>1.8</v>
      </c>
      <c r="E5" t="s">
        <v>24</v>
      </c>
    </row>
    <row r="6">
      <c r="A6">
        <v>1</v>
      </c>
      <c r="B6" t="s">
        <v>66</v>
      </c>
      <c r="C6" t="s">
        <v>63</v>
      </c>
      <c r="D6" s="6">
        <f>'Besoins'!$B$2*0.1</f>
        <v>0.1</v>
      </c>
      <c r="E6" t="s">
        <v>15</v>
      </c>
    </row>
    <row r="7">
      <c r="A7">
        <v>1</v>
      </c>
      <c r="B7" t="s">
        <v>67</v>
      </c>
      <c r="C7" t="s">
        <v>63</v>
      </c>
      <c r="D7" s="6">
        <f>'Besoins'!$B$2*0.006</f>
        <v>0.006</v>
      </c>
      <c r="E7" t="s">
        <v>24</v>
      </c>
    </row>
    <row r="8">
      <c r="A8">
        <v>1</v>
      </c>
      <c r="B8" t="s">
        <v>68</v>
      </c>
      <c r="C8" t="s">
        <v>63</v>
      </c>
      <c r="D8" s="6">
        <f>'Besoins'!$B$2*1</f>
        <v>1</v>
      </c>
      <c r="E8" t="s">
        <v>24</v>
      </c>
    </row>
    <row r="9">
      <c r="A9">
        <v>1</v>
      </c>
      <c r="B9" t="s">
        <v>69</v>
      </c>
      <c r="C9" t="s">
        <v>63</v>
      </c>
      <c r="D9" s="6">
        <f>'Besoins'!$B$2*0.5</f>
        <v>0.5</v>
      </c>
      <c r="E9" t="s">
        <v>24</v>
      </c>
    </row>
    <row r="10">
      <c r="A10">
        <v>1</v>
      </c>
      <c r="B10" t="s">
        <v>70</v>
      </c>
      <c r="C10" t="s">
        <v>63</v>
      </c>
      <c r="D10" s="6">
        <f>'Besoins'!$B$2*0.2</f>
        <v>0.2</v>
      </c>
      <c r="E10" t="s">
        <v>15</v>
      </c>
    </row>
    <row r="11">
      <c r="A11">
        <v>1</v>
      </c>
      <c r="B11" t="s">
        <v>71</v>
      </c>
      <c r="C11" t="s">
        <v>61</v>
      </c>
      <c r="D11" s="6">
        <f>'Besoins'!$B$2*1</f>
        <v>1</v>
      </c>
      <c r="E11" t="s">
        <v>15</v>
      </c>
    </row>
    <row r="12">
      <c r="A12">
        <v>2</v>
      </c>
      <c r="B12" t="s">
        <v>72</v>
      </c>
      <c r="C12" t="s">
        <v>63</v>
      </c>
      <c r="D12" s="6">
        <f>'Besoins'!$B$2*0.7575757576</f>
        <v>0.757576</v>
      </c>
      <c r="E12" t="s">
        <v>24</v>
      </c>
    </row>
    <row r="13">
      <c r="A13">
        <v>2</v>
      </c>
      <c r="B13" t="s">
        <v>73</v>
      </c>
      <c r="C13" t="s">
        <v>63</v>
      </c>
      <c r="D13" s="6">
        <f>'Besoins'!$B$2*0.0757575758</f>
        <v>0.075758</v>
      </c>
      <c r="E13" t="s">
        <v>24</v>
      </c>
    </row>
    <row r="14">
      <c r="A14">
        <v>2</v>
      </c>
      <c r="B14" t="s">
        <v>74</v>
      </c>
      <c r="C14" t="s">
        <v>63</v>
      </c>
      <c r="D14" s="6">
        <f>'Besoins'!$B$2*0.303030303</f>
        <v>0.30303</v>
      </c>
      <c r="E14" t="s">
        <v>15</v>
      </c>
    </row>
    <row r="15">
      <c r="A15">
        <v>2</v>
      </c>
      <c r="B15" t="s">
        <v>74</v>
      </c>
      <c r="C15" t="s">
        <v>63</v>
      </c>
      <c r="D15" s="6">
        <f>'Besoins'!$B$2*0.303030303</f>
        <v>0.30303</v>
      </c>
      <c r="E15" t="s">
        <v>15</v>
      </c>
    </row>
    <row r="16">
      <c r="A16">
        <v>1</v>
      </c>
      <c r="B16" t="s">
        <v>75</v>
      </c>
      <c r="C16" t="s">
        <v>63</v>
      </c>
      <c r="D16" s="6">
        <f>'Besoins'!$B$2*0.25</f>
        <v>0.25</v>
      </c>
      <c r="E16" t="s">
        <v>24</v>
      </c>
    </row>
  </sheetData>
  <autoFilter ref="A1:E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34"/>
  <cols>
    <col min="1" max="1" width="22" customWidth="1"/>
    <col min="2" max="2" width="52" customWidth="1"/>
    <col min="3" max="3" width="14" customWidth="1"/>
    <col min="4" max="4" width="10" customWidth="1"/>
  </cols>
  <sheetData>
    <row r="1" customHeight="1" ht="24">
      <c r="A1" t="s" s="2">
        <v>76</v>
      </c>
      <c r="B1"/>
      <c r="C1"/>
      <c r="D1"/>
    </row>
    <row r="2">
      <c r="A2" t="str" s="12">
        <f>"GRO_CDC_240 · GRO.DESSERTS · référence : "&amp;Besoins!B3&amp;" "&amp;Besoins!C3&amp;" · multiplicateur réglable sur la feuille ""Besoins"""</f>
        <v>GRO_CDC_240 · GRO.DESSERTS · référence : 100 pc · multiplicateur réglable sur la feuille </v>
      </c>
      <c r="B2"/>
      <c r="C2"/>
      <c r="D2"/>
    </row>
    <row r="3">
      <c r="A3"/>
      <c r="B3"/>
      <c r="C3"/>
      <c r="D3"/>
    </row>
    <row r="4">
      <c r="A4" t="s" s="13">
        <v>77</v>
      </c>
      <c r="B4"/>
      <c r="C4"/>
      <c r="D4"/>
    </row>
    <row r="5">
      <c r="A5" t="s" s="14">
        <v>78</v>
      </c>
      <c r="B5" t="str" s="11">
        <f>Procedure!D2</f>
        <v>Mise en place du poste de travail — Vérifier les D.L.C., peser les denrées, sélectionner le matériel nécessaire. Laver et désinfecter le matériel et le poste de travail en suivant les protocoles.</v>
      </c>
      <c r="C5"/>
      <c r="D5"/>
    </row>
    <row r="6">
      <c r="A6" t="s" s="14">
        <v>79</v>
      </c>
      <c r="B6" t="str" s="11">
        <f>Procedure!D3</f>
        <v>Préparations préliminaires — Faire fondre le beurre ; badigeonner 4 bacs GN 1/1 H 65 et les passer au froid pour figer le beurre. Chemiser les bacs de caramel liquide (Fiche 226). Pour un pudding aux fruits, la veille, faire macérer les fruits confits et les raisins dans le rhum ; filmer, réserver au froid. Laver et égoutter le riz.</v>
      </c>
      <c r="C6"/>
      <c r="D6"/>
    </row>
    <row r="7">
      <c r="A7"/>
      <c r="B7" t="str">
        <f>Besoins!B16</f>
        <v>Riz rond (risotto)</v>
      </c>
      <c r="C7" s="6">
        <f>Besoins!E16</f>
        <v>2.4</v>
      </c>
      <c r="D7" t="str">
        <f>Besoins!F16</f>
        <v>kg</v>
      </c>
    </row>
    <row r="8">
      <c r="A8"/>
      <c r="B8" t="str">
        <f>Besoins!B11</f>
        <v>Mélange fruits confits (cake)</v>
      </c>
      <c r="C8" s="6">
        <f>Besoins!E11</f>
        <v>1</v>
      </c>
      <c r="D8" t="str">
        <f>Besoins!F11</f>
        <v>kg</v>
      </c>
    </row>
    <row r="9">
      <c r="A9"/>
      <c r="B9" t="str">
        <f>Besoins!B12</f>
        <v>Raisins secs blonds sultanines</v>
      </c>
      <c r="C9" s="6">
        <f>Besoins!E12</f>
        <v>0.5</v>
      </c>
      <c r="D9" t="str">
        <f>Besoins!F12</f>
        <v>kg</v>
      </c>
    </row>
    <row r="10">
      <c r="A10"/>
      <c r="B10" t="str">
        <f>Besoins!B9</f>
        <v>Rhum ambré de cuisine (baba)</v>
      </c>
      <c r="C10" s="6">
        <f>Besoins!E9</f>
        <v>0.2</v>
      </c>
      <c r="D10" t="str">
        <f>Besoins!F9</f>
        <v>lt</v>
      </c>
    </row>
    <row r="11">
      <c r="A11"/>
      <c r="B11" t="s">
        <v>80</v>
      </c>
      <c r="C11" s="6">
        <f>'Besoins'!$B$2*1</f>
        <v>1</v>
      </c>
      <c r="D11" t="s">
        <v>15</v>
      </c>
    </row>
    <row r="12">
      <c r="A12"/>
      <c r="B12" t="str">
        <f>Besoins!B15</f>
        <v>Beurre doux 82% MG plaquette</v>
      </c>
      <c r="C12" s="6">
        <f>Besoins!E15</f>
        <v>0.25</v>
      </c>
      <c r="D12" t="str">
        <f>Besoins!F15</f>
        <v>kg</v>
      </c>
    </row>
    <row r="13">
      <c r="A13" t="s" s="14">
        <v>81</v>
      </c>
      <c r="B13" t="str" s="11">
        <f>Procedure!D4</f>
        <v>Cuire le riz au lait — Porter le lait à ébullition avec la vanille et la cannelle. Verser le riz en pluie en remuant à la spatule à bout carré. Reporter à ébullition en raclant le fond. Cuire à feu doux en passant la spatule sur le fond de temps en temps : le riz éclate et gonfle, l'amidon lie le lait, la masse épaissit en restant souple. Incorporer le sucre et éventuellement les fruits macérés.</v>
      </c>
      <c r="C13"/>
      <c r="D13"/>
    </row>
    <row r="14">
      <c r="A14"/>
      <c r="B14" t="str">
        <f>Besoins!B14</f>
        <v>LAIT UHT demi écrémé France outre 10 litres</v>
      </c>
      <c r="C14" s="6">
        <f>Besoins!E14</f>
        <v>12</v>
      </c>
      <c r="D14" t="str">
        <f>Besoins!F14</f>
        <v>lt</v>
      </c>
    </row>
    <row r="15">
      <c r="A15"/>
      <c r="B15" t="s">
        <v>82</v>
      </c>
      <c r="C15" s="6">
        <f>'Besoins'!$B$2*1.8</f>
        <v>1.8</v>
      </c>
      <c r="D15" t="s">
        <v>24</v>
      </c>
    </row>
    <row r="16">
      <c r="A16"/>
      <c r="B16" t="str">
        <f>Besoins!B8</f>
        <v>Extrait de vanille alcoolisé</v>
      </c>
      <c r="C16" s="6">
        <f>Besoins!E8</f>
        <v>0.1</v>
      </c>
      <c r="D16" t="str">
        <f>Besoins!F8</f>
        <v>lt</v>
      </c>
    </row>
    <row r="17">
      <c r="A17"/>
      <c r="B17" t="str">
        <f>Besoins!B10</f>
        <v>Cannelle en poudre</v>
      </c>
      <c r="C17" s="6">
        <f>Besoins!E10</f>
        <v>0.006</v>
      </c>
      <c r="D17" t="str">
        <f>Besoins!F10</f>
        <v>kg</v>
      </c>
    </row>
    <row r="18">
      <c r="A18" t="s" s="14">
        <v>83</v>
      </c>
      <c r="B18" t="str" s="11">
        <f>Procedure!D5</f>
        <v>Terminer au four — Préchauffer en chaleur sèche à + 185 °C. Répartir le riz dans les bacs caramélisés, égaliser à la corne, tamponner éventuellement la surface au beurre. Cuire 10 à 15 minutes jusqu'à coloration. Respecter la procédure de fin de cuisson, refroidir suivant la procédure et stocker à + 3 °C.</v>
      </c>
      <c r="C18"/>
      <c r="D18"/>
    </row>
    <row r="19">
      <c r="A19" t="s" s="14">
        <v>84</v>
      </c>
      <c r="B19" t="str" s="11">
        <f>Procedure!D6</f>
        <v>Servir — Détailler 25 portions par bac ; servir à la spatule carrée et napper d'un peu de caramel.</v>
      </c>
      <c r="C19"/>
      <c r="D19"/>
    </row>
    <row r="20">
      <c r="A20" t="s" s="14">
        <v>85</v>
      </c>
      <c r="B20" t="str" s="11">
        <f>Procedure!D7</f>
        <v>Commentaires — On peut mouler le riz en ramequins individuels, ou garnir les bacs caramélisés sans passage au four et refroidir ; pour une grande quantité, cuire le riz en sauteuse.</v>
      </c>
      <c r="C20"/>
      <c r="D20"/>
    </row>
    <row r="21">
      <c r="A21"/>
      <c r="B21"/>
      <c r="C21"/>
      <c r="D21"/>
    </row>
    <row r="22">
      <c r="A22" t="s" s="13">
        <v>86</v>
      </c>
      <c r="B22"/>
      <c r="C22"/>
      <c r="D22"/>
    </row>
    <row r="23">
      <c r="A23" t="s" s="14">
        <v>78</v>
      </c>
      <c r="B23" t="str" s="11">
        <f>Procedure!D8</f>
        <v>Mise en place du poste de travail — Vérifier les D.L.C., peser les denrées, sélectionner le matériel nécessaire. Laver et désinfecter le matériel et le poste de travail en suivant les protocoles.</v>
      </c>
      <c r="C23"/>
      <c r="D23"/>
    </row>
    <row r="24">
      <c r="A24" t="s" s="14">
        <v>79</v>
      </c>
      <c r="B24" t="str" s="11">
        <f>Procedure!D9</f>
        <v>Préparations préliminaires — Rincer au vinaigre la russe qui servira à la cuisson du sucre. Égoutter sans essuyer.</v>
      </c>
      <c r="C24"/>
      <c r="D24"/>
    </row>
    <row r="25">
      <c r="A25" t="s" s="14">
        <v>81</v>
      </c>
      <c r="B25" t="str" s="11">
        <f>Procedure!D10</f>
        <v>Cuire le sucre — Sur la balance, faire la tare de la russe. Peser ou mesurer dans l'ordre : 1 litre d'eau, le glucose et le sucre. Il est préférable de mettre l'eau en premier pour éviter que le sucre ne colle au fond. Faire dissoudre le sucre en le remuant avant de le mettre en cuisson. Porter à ébullition. Clarifier le sirop en écumant sa surface. Pendant la cuisson, préparer 1 litre d'eau tiède à portée de main. Atteindre +170°C au thermomètre à sucre. Retirer du feu et laisser le sucre finir de cuire. Atteindre +180°C et une coloration brun foncé. Surveiller la coloration, le point de rupture peut arriver rapidement.</v>
      </c>
      <c r="C25"/>
      <c r="D25"/>
    </row>
    <row r="26">
      <c r="A26"/>
      <c r="B26" t="s">
        <v>82</v>
      </c>
      <c r="C26" s="6">
        <f>'Besoins'!$B$2*0.7575757576</f>
        <v>0.757576</v>
      </c>
      <c r="D26" t="s">
        <v>24</v>
      </c>
    </row>
    <row r="27">
      <c r="A27"/>
      <c r="B27" t="str">
        <f>Besoins!B13</f>
        <v>Glucose DE40 sirop standard</v>
      </c>
      <c r="C27" s="6">
        <f>Besoins!E13</f>
        <v>0.075758</v>
      </c>
      <c r="D27" t="str">
        <f>Besoins!F13</f>
        <v>kg</v>
      </c>
    </row>
    <row r="28">
      <c r="A28"/>
      <c r="B28" t="s">
        <v>87</v>
      </c>
      <c r="C28" s="6">
        <f>'Besoins'!$B$2*0.303030303</f>
        <v>0.30303</v>
      </c>
      <c r="D28" t="s">
        <v>15</v>
      </c>
    </row>
    <row r="29">
      <c r="A29" t="s" s="14">
        <v>83</v>
      </c>
      <c r="B29" t="str" s="11">
        <f>Procedure!D11</f>
        <v>Décuire le caramel — Ajouter progressivement le litre d'eau tiède au caramel. Faire attention aux éclaboussures. Le caramel peut se solidifier en partie au contact de l'eau. Reporter à ébullition pour le liquéfier.</v>
      </c>
      <c r="C29"/>
      <c r="D29"/>
    </row>
    <row r="30">
      <c r="A30"/>
      <c r="B30" t="s">
        <v>87</v>
      </c>
      <c r="C30" s="6">
        <f>'Besoins'!$B$2*0.303030303</f>
        <v>0.30303</v>
      </c>
      <c r="D30" t="s">
        <v>15</v>
      </c>
    </row>
    <row r="31">
      <c r="A31" t="s" s="14">
        <v>84</v>
      </c>
      <c r="B31" t="str" s="11">
        <f>Procedure!D12</f>
        <v>Terminer la préparation — Verser le caramel liquide dans un récipient de stockage. Filmer, indiquer la date de fabrication. Laisser refroidir et stocker au froid. Au froid, le caramel peut s'épaissir : le dégourdir au bain-marie avant utilisation.</v>
      </c>
      <c r="C31"/>
      <c r="D31"/>
    </row>
    <row r="32">
      <c r="A32" t="s" s="14">
        <v>85</v>
      </c>
      <c r="B32" t="str" s="11">
        <f>Procedure!D13</f>
        <v>Suggestions — Le caramel liquide est employé pour caraméliser le fond des moules, en nappage, en ajout à des crèmes.</v>
      </c>
      <c r="C32"/>
      <c r="D32"/>
    </row>
    <row r="33">
      <c r="A33"/>
      <c r="B33"/>
      <c r="C33"/>
      <c r="D33"/>
    </row>
    <row r="34">
      <c r="A34" t="s" s="15">
        <v>88</v>
      </c>
      <c r="B34"/>
      <c r="C34"/>
      <c r="D34"/>
    </row>
  </sheetData>
  <sheetProtection sheet="1" formatRows="0" formatColumns="0"/>
  <mergeCells count="17">
    <mergeCell ref="A1:D1"/>
    <mergeCell ref="A2:D2"/>
    <mergeCell ref="A4:D4"/>
    <mergeCell ref="B5:D5"/>
    <mergeCell ref="B6:D6"/>
    <mergeCell ref="B13:D13"/>
    <mergeCell ref="B18:D18"/>
    <mergeCell ref="B19:D19"/>
    <mergeCell ref="B20:D20"/>
    <mergeCell ref="A22:D22"/>
    <mergeCell ref="B23:D23"/>
    <mergeCell ref="B24:D24"/>
    <mergeCell ref="B25:D25"/>
    <mergeCell ref="B29:D29"/>
    <mergeCell ref="B31:D31"/>
    <mergeCell ref="B32:D32"/>
    <mergeCell ref="A34:D34"/>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2026-09-28T12:51:09Z</dcterms:created>
  <dc:title>PUDDING DE RIZ AU CARAMEL</dc:title>
  <dc:subject/>
  <dc:creator>CUIS.web</dc:creator>
  <cp:lastModifiedBy/>
  <cp:keywords/>
  <dc:description>Export automatique — moteur récursif d'origine : Bernard Vandendaele</dc:description>
  <cp:category/>
  <dc:language>en-US</dc:language>
  <dcterms:modified xsi:type="dcterms:W3CDTF">2026-09-28T12:51:09Z</dcterms:modified>
  <cp:revision>1</cp:revision>
</cp:coreProperties>
</file>