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<sst xmlns="http://schemas.openxmlformats.org/spreadsheetml/2006/main" count="108" uniqueCount="108">
  <si>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</si>
  <si>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</si>
  <si>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</si>
  <si>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</si>
  <si>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</si>
  <si>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</si>
  <si>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</si>
  <si>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</si>
  <si>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</si>
  <si>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</si>
  <si>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</si>
  <si>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</si>
  <si>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</si>
  <si>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</si>
  <si>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</si>
  <si>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</si>
  <si>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VIN-BLANC-CUI</t>
  </si>
  <si>
    <t>Vin blanc sec de cuisson</t>
  </si>
  <si>
    <t>Vins et bières de cuisson</t>
  </si>
  <si>
    <t>CONS-TOMATE-CUB</t>
  </si>
  <si>
    <t>Tomates concassées en dés (boîte)</t>
  </si>
  <si>
    <t>Conserves de légumes</t>
  </si>
  <si>
    <t>EPI-POIVRE-NOIR</t>
  </si>
  <si>
    <t>Poivre noir moulu</t>
  </si>
  <si>
    <t>Épices en poudre et graines</t>
  </si>
  <si>
    <t>kg</t>
  </si>
  <si>
    <t>EPI-SAFRAN</t>
  </si>
  <si>
    <t>Safran filaments (Iran)</t>
  </si>
  <si>
    <t>RNME101403</t>
  </si>
  <si>
    <t>Huile olive vierge extra bidon 5L</t>
  </si>
  <si>
    <t>Assaisonnements et corps gras</t>
  </si>
  <si>
    <t>u</t>
  </si>
  <si>
    <t>KNORR-FBLANC-VOL</t>
  </si>
  <si>
    <t>Fonds Blanc de Volaille (Knorr Professional)</t>
  </si>
  <si>
    <t>Fonds déshydratés et poudres</t>
  </si>
  <si>
    <t>BEU-DOUX</t>
  </si>
  <si>
    <t>Beurre doux 82% MG plaquette</t>
  </si>
  <si>
    <t>Beurres et margarines</t>
  </si>
  <si>
    <t>FROM-PARMESAN</t>
  </si>
  <si>
    <t>Parmesan râpé (Parmigiano)</t>
  </si>
  <si>
    <t>Fromages de base cuisine</t>
  </si>
  <si>
    <t>RNM23500123</t>
  </si>
  <si>
    <t>CHAMPIGNON DE PARIS Pologne pied coupé cat.I plateau</t>
  </si>
  <si>
    <t>Légumes</t>
  </si>
  <si>
    <t>RIZ-ROND</t>
  </si>
  <si>
    <t>Riz rond (risotto)</t>
  </si>
  <si>
    <t>Céréales et légumineuses sèches</t>
  </si>
  <si>
    <t>ECHALOTE-CI-SURG</t>
  </si>
  <si>
    <t>Échalotes ciselées surgelées</t>
  </si>
  <si>
    <t>Légumes surgelés</t>
  </si>
  <si>
    <t>JAMBON-CUBE</t>
  </si>
  <si>
    <t>Jambon en cubes</t>
  </si>
  <si>
    <t>Porc frais</t>
  </si>
  <si>
    <t>Total</t>
  </si>
  <si>
    <t>Recette</t>
  </si>
  <si>
    <t>#</t>
  </si>
  <si>
    <t>Verbe</t>
  </si>
  <si>
    <t>Étape</t>
  </si>
  <si>
    <t>Précision technique</t>
  </si>
  <si>
    <t>Durée</t>
  </si>
  <si>
    <t>RISOTTO MILANAISE AU RIZ ROND</t>
  </si>
  <si>
    <t>Servir — Servir aussitôt, en flux tendu (30 minutes maximum à + 63 °C).</t>
  </si>
  <si>
    <t>RISOTTO AU RIZ ROND (TRADITION ITALIENNE)</t>
  </si>
  <si>
    <t>Fond de volaille reconstitue (collectivite)</t>
  </si>
  <si>
    <t>DISSOUDRE</t>
  </si>
  <si>
    <t>Délayer la poudre dans l'eau froide en fouettant, puis porter à ébullition en remuant régulièrement.</t>
  </si>
  <si>
    <t>Tomate concassée — boîte 5/1 (collectivité)</t>
  </si>
  <si>
    <t>Niveau</t>
  </si>
  <si>
    <t>Composant</t>
  </si>
  <si>
    <t>Type</t>
  </si>
  <si>
    <t>Quantité (× multiplicateur, voir feuille Besoins)</t>
  </si>
  <si>
    <t>recette</t>
  </si>
  <si>
    <t xml:space="preserve">    ↳ RISOTTO AU RIZ ROND (TRADITION ITALIENNE)</t>
  </si>
  <si>
    <t xml:space="preserve">        ↳ Riz rond (risotto)</t>
  </si>
  <si>
    <t>matiere</t>
  </si>
  <si>
    <t xml:space="preserve">        ↳ Échalotes ciselées surgelées</t>
  </si>
  <si>
    <t xml:space="preserve">        ↳ HUILE OLIVE (L) (conv.)</t>
  </si>
  <si>
    <t>conversion</t>
  </si>
  <si>
    <t xml:space="preserve">        ↳ Beurre doux 82% MG plaquette</t>
  </si>
  <si>
    <t xml:space="preserve">        ↳ Vin blanc sec de cuisson</t>
  </si>
  <si>
    <t xml:space="preserve">        ↳ Fond de volaille reconstitue (collectivite)</t>
  </si>
  <si>
    <t xml:space="preserve">            ↳ Eau (robinet - moy. France 2026)</t>
  </si>
  <si>
    <t xml:space="preserve">            ↳ Fonds Blanc de Volaille (Knorr Professional)</t>
  </si>
  <si>
    <t xml:space="preserve">        ↳ Parmesan râpé (Parmigiano)</t>
  </si>
  <si>
    <t xml:space="preserve">        ↳ Poivre noir moulu</t>
  </si>
  <si>
    <t xml:space="preserve">    ↳ CHAMPIGNON DE PARIS Pologne pied coupé cat.I plateau</t>
  </si>
  <si>
    <t xml:space="preserve">    ↳ Jambon en cubes</t>
  </si>
  <si>
    <t xml:space="preserve">    ↳ Beurre doux 82% MG plaquette</t>
  </si>
  <si>
    <t xml:space="preserve">    ↳ Tomate concassée — boîte 5/1 (collectivité)</t>
  </si>
  <si>
    <t xml:space="preserve">        ↳ Tomates concassées en dés (boîte)</t>
  </si>
  <si>
    <t xml:space="preserve">    ↳ Safran filaments (Iran)</t>
  </si>
  <si>
    <t>Fiche technique — RISOTTO MILANAISE AU RIZ ROND</t>
  </si>
  <si>
    <t>RISOTTO MILANAISE AU RIZ ROND  GRO_CDC_190CM</t>
  </si>
  <si>
    <t>1.</t>
  </si>
  <si>
    <t xml:space="preserve">    Beurre doux 82% MG plaquette</t>
  </si>
  <si>
    <t xml:space="preserve">    Tomate concassée — boîte 5/1 (collectivité)</t>
  </si>
  <si>
    <t>2.</t>
  </si>
  <si>
    <t xml:space="preserve">    RISOTTO AU RIZ ROND (TRADITION ITALIENNE)</t>
  </si>
  <si>
    <t>3.</t>
  </si>
  <si>
    <t>4.</t>
  </si>
  <si>
    <t>↳ RISOTTO AU RIZ ROND (TRADITION ITALIENNE)  GRO_CDC_190C</t>
  </si>
  <si>
    <t xml:space="preserve">    Fond de volaille reconstitue (collectivite)</t>
  </si>
  <si>
    <t xml:space="preserve">    HUILE OLIVE (L) (conv.)</t>
  </si>
  <si>
    <t>5.</t>
  </si>
  <si>
    <t>6.</t>
  </si>
  <si>
    <t>↳ Fond de volaille reconstitue (collectivite)  GRO-FOND-VOLAIL</t>
  </si>
  <si>
    <t>↳ Tomate concassée — boîte 5/1 (collectivité)  GRO-CONS-TOM-51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</si>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</sst>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20.685</v>
      </c>
      <c r="E7" s="6">
        <f>D7*$B$2</f>
        <v>20.685</v>
      </c>
      <c r="F7" t="s">
        <v>15</v>
      </c>
      <c r="G7" s="8">
        <f>E7*0.0043</f>
        <v>0.088946</v>
      </c>
    </row>
    <row r="8">
      <c r="A8" t="s">
        <v>16</v>
      </c>
      <c r="B8" t="s">
        <v>17</v>
      </c>
      <c r="C8" t="s">
        <v>18</v>
      </c>
      <c r="D8" s="4">
        <v>1.5</v>
      </c>
      <c r="E8" s="6">
        <f>D8*$B$2</f>
        <v>1.5</v>
      </c>
      <c r="F8" t="s">
        <v>15</v>
      </c>
      <c r="G8" s="8">
        <f>E8*2.8</f>
        <v>4.2</v>
      </c>
    </row>
    <row r="9">
      <c r="A9" t="s">
        <v>19</v>
      </c>
      <c r="B9" t="s">
        <v>20</v>
      </c>
      <c r="C9" t="s">
        <v>21</v>
      </c>
      <c r="D9" s="4">
        <v>0.347826</v>
      </c>
      <c r="E9" s="6">
        <f>D9*$B$2</f>
        <v>0.347826</v>
      </c>
      <c r="F9" t="s">
        <v>3</v>
      </c>
      <c r="G9" s="8">
        <f>E9*2.6450006613</f>
        <v>0.92</v>
      </c>
    </row>
    <row r="10">
      <c r="A10" t="s">
        <v>22</v>
      </c>
      <c r="B10" t="s">
        <v>23</v>
      </c>
      <c r="C10" t="s">
        <v>24</v>
      </c>
      <c r="D10" s="4">
        <v>0.007</v>
      </c>
      <c r="E10" s="6">
        <f>D10*$B$2</f>
        <v>0.007</v>
      </c>
      <c r="F10" t="s">
        <v>25</v>
      </c>
      <c r="G10" s="8">
        <f>E10*12.5</f>
        <v>0.0875</v>
      </c>
    </row>
    <row r="11">
      <c r="A11" t="s">
        <v>26</v>
      </c>
      <c r="B11" t="s">
        <v>27</v>
      </c>
      <c r="C11" t="s">
        <v>24</v>
      </c>
      <c r="D11" s="4">
        <v>0.002</v>
      </c>
      <c r="E11" s="6">
        <f>D11*$B$2</f>
        <v>0.002</v>
      </c>
      <c r="F11" t="s">
        <v>25</v>
      </c>
      <c r="G11" s="8">
        <f>E11*2800</f>
        <v>5.6</v>
      </c>
    </row>
    <row r="12">
      <c r="A12" t="s">
        <v>28</v>
      </c>
      <c r="B12" t="s">
        <v>29</v>
      </c>
      <c r="C12" t="s">
        <v>30</v>
      </c>
      <c r="D12" s="4">
        <v>0.06</v>
      </c>
      <c r="E12" s="6">
        <f>D12*$B$2</f>
        <v>0.06</v>
      </c>
      <c r="F12" t="s">
        <v>31</v>
      </c>
      <c r="G12" s="8">
        <f>E12*65.22</f>
        <v>3.9132</v>
      </c>
    </row>
    <row r="13">
      <c r="A13" t="s">
        <v>32</v>
      </c>
      <c r="B13" t="s">
        <v>33</v>
      </c>
      <c r="C13" t="s">
        <v>34</v>
      </c>
      <c r="D13" s="4">
        <v>0.315</v>
      </c>
      <c r="E13" s="6">
        <f>D13*$B$2</f>
        <v>0.315</v>
      </c>
      <c r="F13" t="s">
        <v>25</v>
      </c>
      <c r="G13" s="8">
        <f>E13*25.01</f>
        <v>7.87815</v>
      </c>
    </row>
    <row r="14">
      <c r="A14" t="s">
        <v>35</v>
      </c>
      <c r="B14" t="s">
        <v>36</v>
      </c>
      <c r="C14" t="s">
        <v>37</v>
      </c>
      <c r="D14" s="4">
        <v>1.65</v>
      </c>
      <c r="E14" s="6">
        <f>D14*$B$2</f>
        <v>1.65</v>
      </c>
      <c r="F14" t="s">
        <v>25</v>
      </c>
      <c r="G14" s="8">
        <f>E14*5.2</f>
        <v>8.58</v>
      </c>
    </row>
    <row r="15">
      <c r="A15" t="s">
        <v>38</v>
      </c>
      <c r="B15" t="s">
        <v>39</v>
      </c>
      <c r="C15" t="s">
        <v>40</v>
      </c>
      <c r="D15" s="4">
        <v>1.5</v>
      </c>
      <c r="E15" s="6">
        <f>D15*$B$2</f>
        <v>1.5</v>
      </c>
      <c r="F15" t="s">
        <v>25</v>
      </c>
      <c r="G15" s="8">
        <f>E15*14.5</f>
        <v>21.75</v>
      </c>
    </row>
    <row r="16">
      <c r="A16" t="s">
        <v>41</v>
      </c>
      <c r="B16" t="s">
        <v>42</v>
      </c>
      <c r="C16" t="s">
        <v>43</v>
      </c>
      <c r="D16" s="4">
        <v>1.6</v>
      </c>
      <c r="E16" s="6">
        <f>D16*$B$2</f>
        <v>1.6</v>
      </c>
      <c r="F16" t="s">
        <v>25</v>
      </c>
      <c r="G16" s="8">
        <f>E16*3.2</f>
        <v>5.12</v>
      </c>
    </row>
    <row r="17">
      <c r="A17" t="s">
        <v>44</v>
      </c>
      <c r="B17" t="s">
        <v>45</v>
      </c>
      <c r="C17" t="s">
        <v>46</v>
      </c>
      <c r="D17" s="4">
        <v>7</v>
      </c>
      <c r="E17" s="6">
        <f>D17*$B$2</f>
        <v>7</v>
      </c>
      <c r="F17" t="s">
        <v>25</v>
      </c>
      <c r="G17" s="8">
        <f>E17*2.5</f>
        <v>17.5</v>
      </c>
    </row>
    <row r="18">
      <c r="A18" t="s">
        <v>47</v>
      </c>
      <c r="B18" t="s">
        <v>48</v>
      </c>
      <c r="C18" t="s">
        <v>49</v>
      </c>
      <c r="D18" s="4">
        <v>1.5</v>
      </c>
      <c r="E18" s="6">
        <f>D18*$B$2</f>
        <v>1.5</v>
      </c>
      <c r="F18" t="s">
        <v>25</v>
      </c>
      <c r="G18" s="8">
        <f>E18*7.5</f>
        <v>11.25</v>
      </c>
    </row>
    <row r="19">
      <c r="A19" t="s">
        <v>50</v>
      </c>
      <c r="B19" t="s">
        <v>51</v>
      </c>
      <c r="C19" t="s">
        <v>52</v>
      </c>
      <c r="D19" s="4">
        <v>1.2</v>
      </c>
      <c r="E19" s="6">
        <f>D19*$B$2</f>
        <v>1.2</v>
      </c>
      <c r="F19" t="s">
        <v>25</v>
      </c>
      <c r="G19" s="8">
        <f>E19*10.6</f>
        <v>12.72</v>
      </c>
    </row>
    <row r="20">
      <c r="A20"/>
      <c r="B20"/>
      <c r="C20"/>
      <c r="D20"/>
      <c r="E20"/>
      <c r="F20" t="s" s="9">
        <v>53</v>
      </c>
      <c r="G20" s="10">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54</v>
      </c>
      <c r="B1" t="s" s="7">
        <v>55</v>
      </c>
      <c r="C1" t="s" s="7">
        <v>56</v>
      </c>
      <c r="D1" t="s" s="7">
        <v>57</v>
      </c>
      <c r="E1" t="s" s="7">
        <v>58</v>
      </c>
      <c r="F1" t="s" s="7">
        <v>59</v>
      </c>
    </row>
    <row r="2">
      <c r="A2" t="s">
        <v>60</v>
      </c>
      <c r="B2">
        <v>1</v>
      </c>
      <c r="C2"/>
      <c r="D2" t="inlineStr" s="11">
        <is>
          <t>Préparer la garniture — Laver et tailler les champignons en quartiers, les sauter vivement au beurre et réserver. Réserver le jambon en cubes au froid. Infuser le safran dans le bouillon chaud et ajouter les tomates concassées avec les champignons.</t>
        </is>
      </c>
      <c r="E2" t="s" s="11"/>
      <c r="F2"/>
    </row>
    <row r="3">
      <c r="A3" t="s">
        <v>60</v>
      </c>
      <c r="B3">
        <v>2</v>
      </c>
      <c r="C3"/>
      <c r="D3" t="inlineStr" s="11">
        <is>
          <t>Confectionner le risotto milanaise — Suivre la Fiche 190C : ajouter les champignons à mi-cuisson du riz, puis le jambon 2 minutes avant la fin, avant la mantecatura (beurre froid et parmesan hors du feu). ⚠️☢️ ATTENTION : LE BOUILLON, LE PARMESAN ET LE JAMBON SONT DÉJÀ SALÉS — NE PAS SALER ⚠️☢️</t>
        </is>
      </c>
      <c r="E3" t="s" s="11"/>
      <c r="F3"/>
    </row>
    <row r="4">
      <c r="A4" t="s">
        <v>60</v>
      </c>
      <c r="B4">
        <v>3</v>
      </c>
      <c r="C4"/>
      <c r="D4" t="s" s="11">
        <v>61</v>
      </c>
      <c r="E4" t="s" s="11"/>
      <c r="F4"/>
    </row>
    <row r="5">
      <c r="A5" t="s">
        <v>60</v>
      </c>
      <c r="B5">
        <v>4</v>
      </c>
      <c r="C5"/>
      <c r="D5" t="inlineStr" s="11">
        <is>
          <t>Commentaire — En Italie, la risotto alla milanese se fait au safran, à la moelle de bœuf, au beurre et au parmesan, sans champignons ni jambon ; cette fiche reprend la garniture « milanaise » du livre.</t>
        </is>
      </c>
      <c r="E5" t="s" s="11"/>
      <c r="F5"/>
    </row>
    <row r="6">
      <c r="A6" t="s">
        <v>62</v>
      </c>
      <c r="B6">
        <v>1</v>
      </c>
      <c r="C6"/>
      <c r="D6" t="inlineStr" s="11">
        <is>
          <t>Mise en place du poste de travail — Vérifier les D.L.C., peser les denrées, sélectionner le matériel nécessaire. Laver et désinfecter le matériel et le poste de travail en suivant les protocoles.</t>
        </is>
      </c>
      <c r="E6" t="s" s="11"/>
      <c r="F6"/>
    </row>
    <row r="7">
      <c r="A7" t="s">
        <v>62</v>
      </c>
      <c r="B7">
        <v>2</v>
      </c>
      <c r="C7"/>
      <c r="D7" t="inlineStr" s="11">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E7" t="s" s="11"/>
      <c r="F7"/>
    </row>
    <row r="8">
      <c r="A8" t="s">
        <v>62</v>
      </c>
      <c r="B8">
        <v>3</v>
      </c>
      <c r="C8"/>
      <c r="D8" t="inlineStr" s="11">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E8" t="s" s="11"/>
      <c r="F8"/>
    </row>
    <row r="9">
      <c r="A9" t="s">
        <v>62</v>
      </c>
      <c r="B9">
        <v>4</v>
      </c>
      <c r="C9"/>
      <c r="D9" t="inlineStr" s="11">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E9" t="s" s="11"/>
      <c r="F9"/>
    </row>
    <row r="10">
      <c r="A10" t="s">
        <v>62</v>
      </c>
      <c r="B10">
        <v>5</v>
      </c>
      <c r="C10"/>
      <c r="D10" t="inlineStr" s="11">
        <is>
          <t>Crémer (mantecatura) — Hors du feu, incorporer vivement le beurre froid en dés puis le parmesan, en remuant énergiquement pour lier et rendre le risotto crémeux. Laisser reposer 1 à 2 minutes couvert.</t>
        </is>
      </c>
      <c r="E10" t="s" s="11"/>
      <c r="F10"/>
    </row>
    <row r="11">
      <c r="A11" t="s">
        <v>62</v>
      </c>
      <c r="B11">
        <v>6</v>
      </c>
      <c r="C11"/>
      <c r="D11" t="inlineStr" s="11">
        <is>
          <t>Servir — Servir aussitôt, en flux tendu. Le risotto supporte mal un long maintien : 30 minutes au maximum à + 63 °C, en le détendant d'un peu de bouillon chaud au moment du service.</t>
        </is>
      </c>
      <c r="E11" t="s" s="11"/>
      <c r="F11"/>
    </row>
    <row r="12">
      <c r="A12" t="s">
        <v>63</v>
      </c>
      <c r="B12">
        <v>1</v>
      </c>
      <c r="C12" t="s">
        <v>64</v>
      </c>
      <c r="D12" t="s" s="11">
        <v>65</v>
      </c>
      <c r="E12" t="s" s="11"/>
      <c r="F12"/>
    </row>
    <row r="13">
      <c r="A13" t="s">
        <v>66</v>
      </c>
      <c r="B13"/>
      <c r="C13"/>
      <c r="D13" t="inlineStr" s="11">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3"/>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67</v>
      </c>
      <c r="B1" t="s" s="7">
        <v>68</v>
      </c>
      <c r="C1" t="s" s="7">
        <v>69</v>
      </c>
      <c r="D1" t="s" s="7">
        <v>70</v>
      </c>
      <c r="E1" t="s" s="7">
        <v>10</v>
      </c>
    </row>
    <row r="2">
      <c r="A2">
        <v>0</v>
      </c>
      <c r="B2" t="s">
        <v>60</v>
      </c>
      <c r="C2" t="s">
        <v>71</v>
      </c>
      <c r="D2" s="6">
        <f>'Besoins'!$B$2*100</f>
        <v>100</v>
      </c>
      <c r="E2" t="s">
        <v>3</v>
      </c>
    </row>
    <row r="3">
      <c r="A3">
        <v>1</v>
      </c>
      <c r="B3" t="s">
        <v>72</v>
      </c>
      <c r="C3" t="s">
        <v>71</v>
      </c>
      <c r="D3" s="6">
        <f>'Besoins'!$B$2*100</f>
        <v>100</v>
      </c>
      <c r="E3" t="s">
        <v>3</v>
      </c>
    </row>
    <row r="4">
      <c r="A4">
        <v>2</v>
      </c>
      <c r="B4" t="s">
        <v>73</v>
      </c>
      <c r="C4" t="s">
        <v>74</v>
      </c>
      <c r="D4" s="6">
        <f>'Besoins'!$B$2*7</f>
        <v>7</v>
      </c>
      <c r="E4" t="s">
        <v>25</v>
      </c>
    </row>
    <row r="5">
      <c r="A5">
        <v>2</v>
      </c>
      <c r="B5" t="s">
        <v>75</v>
      </c>
      <c r="C5" t="s">
        <v>74</v>
      </c>
      <c r="D5" s="6">
        <f>'Besoins'!$B$2*1.5</f>
        <v>1.5</v>
      </c>
      <c r="E5" t="s">
        <v>25</v>
      </c>
    </row>
    <row r="6">
      <c r="A6">
        <v>2</v>
      </c>
      <c r="B6" t="s">
        <v>76</v>
      </c>
      <c r="C6" t="s">
        <v>77</v>
      </c>
      <c r="D6" s="6">
        <f>'Besoins'!$B$2*0.3</f>
        <v>0.3</v>
      </c>
      <c r="E6" t="s">
        <v>15</v>
      </c>
    </row>
    <row r="7">
      <c r="A7">
        <v>2</v>
      </c>
      <c r="B7" t="s">
        <v>78</v>
      </c>
      <c r="C7" t="s">
        <v>74</v>
      </c>
      <c r="D7" s="6">
        <f>'Besoins'!$B$2*0.5</f>
        <v>0.5</v>
      </c>
      <c r="E7" t="s">
        <v>25</v>
      </c>
    </row>
    <row r="8">
      <c r="A8">
        <v>2</v>
      </c>
      <c r="B8" t="s">
        <v>79</v>
      </c>
      <c r="C8" t="s">
        <v>74</v>
      </c>
      <c r="D8" s="6">
        <f>'Besoins'!$B$2*1.5</f>
        <v>1.5</v>
      </c>
      <c r="E8" t="s">
        <v>15</v>
      </c>
    </row>
    <row r="9">
      <c r="A9">
        <v>2</v>
      </c>
      <c r="B9" t="s">
        <v>80</v>
      </c>
      <c r="C9" t="s">
        <v>71</v>
      </c>
      <c r="D9" s="6">
        <f>'Besoins'!$B$2*21</f>
        <v>21</v>
      </c>
      <c r="E9" t="s">
        <v>15</v>
      </c>
    </row>
    <row r="10">
      <c r="A10">
        <v>3</v>
      </c>
      <c r="B10" t="s">
        <v>81</v>
      </c>
      <c r="C10" t="s">
        <v>74</v>
      </c>
      <c r="D10" s="6">
        <f>'Besoins'!$B$2*20.685</f>
        <v>20.685</v>
      </c>
      <c r="E10" t="s">
        <v>15</v>
      </c>
    </row>
    <row r="11">
      <c r="A11">
        <v>3</v>
      </c>
      <c r="B11" t="s">
        <v>82</v>
      </c>
      <c r="C11" t="s">
        <v>74</v>
      </c>
      <c r="D11" s="6">
        <f>'Besoins'!$B$2*0.315</f>
        <v>0.315</v>
      </c>
      <c r="E11" t="s">
        <v>25</v>
      </c>
    </row>
    <row r="12">
      <c r="A12">
        <v>2</v>
      </c>
      <c r="B12" t="s">
        <v>78</v>
      </c>
      <c r="C12" t="s">
        <v>74</v>
      </c>
      <c r="D12" s="6">
        <f>'Besoins'!$B$2*1</f>
        <v>1</v>
      </c>
      <c r="E12" t="s">
        <v>25</v>
      </c>
    </row>
    <row r="13">
      <c r="A13">
        <v>2</v>
      </c>
      <c r="B13" t="s">
        <v>83</v>
      </c>
      <c r="C13" t="s">
        <v>74</v>
      </c>
      <c r="D13" s="6">
        <f>'Besoins'!$B$2*1.5</f>
        <v>1.5</v>
      </c>
      <c r="E13" t="s">
        <v>25</v>
      </c>
    </row>
    <row r="14">
      <c r="A14">
        <v>2</v>
      </c>
      <c r="B14" t="s">
        <v>84</v>
      </c>
      <c r="C14" t="s">
        <v>74</v>
      </c>
      <c r="D14" s="6">
        <f>'Besoins'!$B$2*0.007</f>
        <v>0.007</v>
      </c>
      <c r="E14" t="s">
        <v>25</v>
      </c>
    </row>
    <row r="15">
      <c r="A15">
        <v>1</v>
      </c>
      <c r="B15" t="s">
        <v>85</v>
      </c>
      <c r="C15" t="s">
        <v>74</v>
      </c>
      <c r="D15" s="6">
        <f>'Besoins'!$B$2*1.6</f>
        <v>1.6</v>
      </c>
      <c r="E15" t="s">
        <v>25</v>
      </c>
    </row>
    <row r="16">
      <c r="A16">
        <v>1</v>
      </c>
      <c r="B16" t="s">
        <v>86</v>
      </c>
      <c r="C16" t="s">
        <v>74</v>
      </c>
      <c r="D16" s="6">
        <f>'Besoins'!$B$2*1.2</f>
        <v>1.2</v>
      </c>
      <c r="E16" t="s">
        <v>25</v>
      </c>
    </row>
    <row r="17">
      <c r="A17">
        <v>1</v>
      </c>
      <c r="B17" t="s">
        <v>87</v>
      </c>
      <c r="C17" t="s">
        <v>74</v>
      </c>
      <c r="D17" s="6">
        <f>'Besoins'!$B$2*0.15</f>
        <v>0.15</v>
      </c>
      <c r="E17" t="s">
        <v>25</v>
      </c>
    </row>
    <row r="18">
      <c r="A18">
        <v>1</v>
      </c>
      <c r="B18" t="s">
        <v>88</v>
      </c>
      <c r="C18" t="s">
        <v>71</v>
      </c>
      <c r="D18" s="6">
        <f>'Besoins'!$B$2*0.8</f>
        <v>0.8</v>
      </c>
      <c r="E18" t="s">
        <v>25</v>
      </c>
    </row>
    <row r="19">
      <c r="A19">
        <v>2</v>
      </c>
      <c r="B19" t="s">
        <v>89</v>
      </c>
      <c r="C19" t="s">
        <v>74</v>
      </c>
      <c r="D19" s="6">
        <f>'Besoins'!$B$2*0.347826087</f>
        <v>0.347826</v>
      </c>
      <c r="E19" t="s">
        <v>3</v>
      </c>
    </row>
    <row r="20">
      <c r="A20">
        <v>1</v>
      </c>
      <c r="B20" t="s">
        <v>90</v>
      </c>
      <c r="C20" t="s">
        <v>74</v>
      </c>
      <c r="D20" s="6">
        <f>'Besoins'!$B$2*0.002</f>
        <v>0.002</v>
      </c>
      <c r="E20"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1"/>
  <cols>
    <col min="1" max="1" width="22" customWidth="1"/>
    <col min="2" max="2" width="52" customWidth="1"/>
    <col min="3" max="3" width="14" customWidth="1"/>
    <col min="4" max="4" width="10" customWidth="1"/>
  </cols>
  <sheetData>
    <row r="1" customHeight="1" ht="24">
      <c r="A1" t="s" s="2">
        <v>91</v>
      </c>
      <c r="B1"/>
      <c r="C1"/>
      <c r="D1"/>
    </row>
    <row r="2">
      <c r="A2" t="str" s="12">
        <f>"GRO_CDC_190CM · GRO.GARNITUR · référence : "&amp;Besoins!B3&amp;" "&amp;Besoins!C3&amp;" · multiplicateur réglable sur la feuille ""Besoins"""</f>
        <v>GRO_CDC_190CM · GRO.GARNITUR · référence : 100 pc · multiplicateur réglable sur la feuille </v>
      </c>
      <c r="B2"/>
      <c r="C2"/>
      <c r="D2"/>
    </row>
    <row r="3">
      <c r="A3"/>
      <c r="B3"/>
      <c r="C3"/>
      <c r="D3"/>
    </row>
    <row r="4">
      <c r="A4" t="s" s="13">
        <v>92</v>
      </c>
      <c r="B4"/>
      <c r="C4"/>
      <c r="D4"/>
    </row>
    <row r="5">
      <c r="A5" t="s" s="14">
        <v>93</v>
      </c>
      <c r="B5" t="str" s="11">
        <f>Procedure!D2</f>
        <v>Préparer la garniture — Laver et tailler les champignons en quartiers, les sauter vivement au beurre et réserver. Réserver le jambon en cubes au froid. Infuser le safran dans le bouillon chaud et ajouter les tomates concassées avec les champignons.</v>
      </c>
      <c r="C5"/>
      <c r="D5"/>
    </row>
    <row r="6">
      <c r="A6"/>
      <c r="B6" t="str">
        <f>Besoins!B16</f>
        <v>CHAMPIGNON DE PARIS Pologne pied coupé cat.I plateau</v>
      </c>
      <c r="C6" s="6">
        <f>Besoins!E16</f>
        <v>1.6</v>
      </c>
      <c r="D6" t="str">
        <f>Besoins!F16</f>
        <v>kg</v>
      </c>
    </row>
    <row r="7">
      <c r="A7"/>
      <c r="B7" t="str">
        <f>Besoins!B19</f>
        <v>Jambon en cubes</v>
      </c>
      <c r="C7" s="6">
        <f>Besoins!E19</f>
        <v>1.2</v>
      </c>
      <c r="D7" t="str">
        <f>Besoins!F19</f>
        <v>kg</v>
      </c>
    </row>
    <row r="8">
      <c r="A8"/>
      <c r="B8" t="s">
        <v>94</v>
      </c>
      <c r="C8" s="6">
        <f>'Besoins'!$B$2*0.15</f>
        <v>0.15</v>
      </c>
      <c r="D8" t="s">
        <v>25</v>
      </c>
    </row>
    <row r="9">
      <c r="A9"/>
      <c r="B9" t="s">
        <v>95</v>
      </c>
      <c r="C9" s="6">
        <f>'Besoins'!$B$2*0.8</f>
        <v>0.8</v>
      </c>
      <c r="D9" t="s">
        <v>25</v>
      </c>
    </row>
    <row r="10">
      <c r="A10"/>
      <c r="B10" t="str">
        <f>Besoins!B11</f>
        <v>Safran filaments (Iran)</v>
      </c>
      <c r="C10" s="6">
        <f>Besoins!E11</f>
        <v>0.002</v>
      </c>
      <c r="D10" t="str">
        <f>Besoins!F11</f>
        <v>kg</v>
      </c>
    </row>
    <row r="11">
      <c r="A11" t="s" s="14">
        <v>96</v>
      </c>
      <c r="B11" t="str" s="11">
        <f>Procedure!D3</f>
        <v>Confectionner le risotto milanaise — Suivre la Fiche 190C : ajouter les champignons à mi-cuisson du riz, puis le jambon 2 minutes avant la fin, avant la mantecatura (beurre froid et parmesan hors du feu). ⚠️☢️ ATTENTION : LE BOUILLON, LE PARMESAN ET LE JAMBON SONT DÉJÀ SALÉS — NE PAS SALER ⚠️☢️</v>
      </c>
      <c r="C11"/>
      <c r="D11"/>
    </row>
    <row r="12">
      <c r="A12"/>
      <c r="B12" t="s">
        <v>97</v>
      </c>
      <c r="C12" s="6">
        <f>'Besoins'!$B$2*100</f>
        <v>100</v>
      </c>
      <c r="D12" t="s">
        <v>3</v>
      </c>
    </row>
    <row r="13">
      <c r="A13" t="s" s="14">
        <v>98</v>
      </c>
      <c r="B13" t="str" s="11">
        <f>Procedure!D4</f>
        <v>Servir — Servir aussitôt, en flux tendu (30 minutes maximum à + 63 °C).</v>
      </c>
      <c r="C13"/>
      <c r="D13"/>
    </row>
    <row r="14">
      <c r="A14" t="s" s="14">
        <v>99</v>
      </c>
      <c r="B14" t="str" s="11">
        <f>Procedure!D5</f>
        <v>Commentaire — En Italie, la risotto alla milanese se fait au safran, à la moelle de bœuf, au beurre et au parmesan, sans champignons ni jambon ; cette fiche reprend la garniture « milanaise » du livre.</v>
      </c>
      <c r="C14"/>
      <c r="D14"/>
    </row>
    <row r="15">
      <c r="A15"/>
      <c r="B15"/>
      <c r="C15"/>
      <c r="D15"/>
    </row>
    <row r="16">
      <c r="A16" t="s" s="13">
        <v>100</v>
      </c>
      <c r="B16"/>
      <c r="C16"/>
      <c r="D16"/>
    </row>
    <row r="17">
      <c r="A17" t="s" s="14">
        <v>93</v>
      </c>
      <c r="B17" t="str" s="11">
        <f>Procedure!D6</f>
        <v>Mise en place du poste de travail — Vérifier les D.L.C., peser les denrées, sélectionner le matériel nécessaire. Laver et désinfecter le matériel et le poste de travail en suivant les protocoles.</v>
      </c>
      <c r="C17"/>
      <c r="D17"/>
    </row>
    <row r="18">
      <c r="A18" t="s" s="14">
        <v>96</v>
      </c>
      <c r="B18" t="str" s="11">
        <f>Procedure!D7</f>
        <v>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v>
      </c>
      <c r="C18"/>
      <c r="D18"/>
    </row>
    <row r="19">
      <c r="A19"/>
      <c r="B19" t="s">
        <v>101</v>
      </c>
      <c r="C19" s="6">
        <f>'Besoins'!$B$2*21</f>
        <v>21</v>
      </c>
      <c r="D19" t="s">
        <v>15</v>
      </c>
    </row>
    <row r="20">
      <c r="A20"/>
      <c r="B20" t="s">
        <v>94</v>
      </c>
      <c r="C20" s="6">
        <f>'Besoins'!$B$2*1</f>
        <v>1</v>
      </c>
      <c r="D20" t="s">
        <v>25</v>
      </c>
    </row>
    <row r="21">
      <c r="A21"/>
      <c r="B21" t="str">
        <f>Besoins!B15</f>
        <v>Parmesan râpé (Parmigiano)</v>
      </c>
      <c r="C21" s="6">
        <f>Besoins!E15</f>
        <v>1.5</v>
      </c>
      <c r="D21" t="str">
        <f>Besoins!F15</f>
        <v>kg</v>
      </c>
    </row>
    <row r="22">
      <c r="A22" t="s" s="14">
        <v>98</v>
      </c>
      <c r="B22" t="str" s="11">
        <f>Procedure!D8</f>
        <v>Nacrer le riz — Par lots (sauteuse basculante ou 4 sauteuses), faire suer les échalotes dans l'huile d'olive et le beurre sans coloration. Ajouter le riz et le nacrer 2 à 3 minutes en remuant : les grains deviennent translucides. Déglacer au vin blanc et laisser évaporer.</v>
      </c>
      <c r="C22"/>
      <c r="D22"/>
    </row>
    <row r="23">
      <c r="A23"/>
      <c r="B23" t="str">
        <f>Besoins!B17</f>
        <v>Riz rond (risotto)</v>
      </c>
      <c r="C23" s="6">
        <f>Besoins!E17</f>
        <v>7</v>
      </c>
      <c r="D23" t="str">
        <f>Besoins!F17</f>
        <v>kg</v>
      </c>
    </row>
    <row r="24">
      <c r="A24"/>
      <c r="B24" t="str">
        <f>Besoins!B18</f>
        <v>Échalotes ciselées surgelées</v>
      </c>
      <c r="C24" s="6">
        <f>Besoins!E18</f>
        <v>1.5</v>
      </c>
      <c r="D24" t="str">
        <f>Besoins!F18</f>
        <v>kg</v>
      </c>
    </row>
    <row r="25">
      <c r="A25"/>
      <c r="B25" t="s">
        <v>102</v>
      </c>
      <c r="C25" s="6">
        <f>'Besoins'!$B$2*0.3</f>
        <v>0.3</v>
      </c>
      <c r="D25" t="s">
        <v>15</v>
      </c>
    </row>
    <row r="26">
      <c r="A26"/>
      <c r="B26" t="s">
        <v>94</v>
      </c>
      <c r="C26" s="6">
        <f>'Besoins'!$B$2*0.5</f>
        <v>0.5</v>
      </c>
      <c r="D26" t="s">
        <v>25</v>
      </c>
    </row>
    <row r="27">
      <c r="A27"/>
      <c r="B27" t="str">
        <f>Besoins!B8</f>
        <v>Vin blanc sec de cuisson</v>
      </c>
      <c r="C27" s="6">
        <f>Besoins!E8</f>
        <v>1.5</v>
      </c>
      <c r="D27" t="str">
        <f>Besoins!F8</f>
        <v>lt</v>
      </c>
    </row>
    <row r="28">
      <c r="A28" t="s" s="14">
        <v>99</v>
      </c>
      <c r="B28" t="str" s="11">
        <f>Procedure!D9</f>
        <v>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v>
      </c>
      <c r="C28"/>
      <c r="D28"/>
    </row>
    <row r="29">
      <c r="A29"/>
      <c r="B29" t="str">
        <f>Besoins!B10</f>
        <v>Poivre noir moulu</v>
      </c>
      <c r="C29" s="6">
        <f>Besoins!E10</f>
        <v>0.007</v>
      </c>
      <c r="D29" t="str">
        <f>Besoins!F10</f>
        <v>kg</v>
      </c>
    </row>
    <row r="30">
      <c r="A30" t="s" s="14">
        <v>103</v>
      </c>
      <c r="B30" t="str" s="11">
        <f>Procedure!D10</f>
        <v>Crémer (mantecatura) — Hors du feu, incorporer vivement le beurre froid en dés puis le parmesan, en remuant énergiquement pour lier et rendre le risotto crémeux. Laisser reposer 1 à 2 minutes couvert.</v>
      </c>
      <c r="C30"/>
      <c r="D30"/>
    </row>
    <row r="31">
      <c r="A31" t="s" s="14">
        <v>104</v>
      </c>
      <c r="B31" t="str" s="11">
        <f>Procedure!D11</f>
        <v>Servir — Servir aussitôt, en flux tendu. Le risotto supporte mal un long maintien : 30 minutes au maximum à + 63 °C, en le détendant d'un peu de bouillon chaud au moment du service.</v>
      </c>
      <c r="C31"/>
      <c r="D31"/>
    </row>
    <row r="32">
      <c r="A32"/>
      <c r="B32"/>
      <c r="C32"/>
      <c r="D32"/>
    </row>
    <row r="33">
      <c r="A33" t="s" s="13">
        <v>105</v>
      </c>
      <c r="B33"/>
      <c r="C33"/>
      <c r="D33"/>
    </row>
    <row r="34">
      <c r="A34" t="s" s="14">
        <v>93</v>
      </c>
      <c r="B34" t="str" s="11">
        <f>"[DISSOUDRE] "&amp;Procedure!D12</f>
        <v>[DISSOUDRE] Délayer la poudre dans l'eau froide en fouettant, puis porter à ébullition en remuant régulièrement.</v>
      </c>
      <c r="C34"/>
      <c r="D34"/>
    </row>
    <row r="35">
      <c r="A35"/>
      <c r="B35" t="str">
        <f>Besoins!B7</f>
        <v>Eau (robinet - moy. France 2026)</v>
      </c>
      <c r="C35" s="6">
        <f>Besoins!E7</f>
        <v>20.685</v>
      </c>
      <c r="D35" t="str">
        <f>Besoins!F7</f>
        <v>lt</v>
      </c>
    </row>
    <row r="36">
      <c r="A36"/>
      <c r="B36" t="str">
        <f>Besoins!B13</f>
        <v>Fonds Blanc de Volaille (Knorr Professional)</v>
      </c>
      <c r="C36" s="6">
        <f>Besoins!E13</f>
        <v>0.315</v>
      </c>
      <c r="D36" t="str">
        <f>Besoins!F13</f>
        <v>kg</v>
      </c>
    </row>
    <row r="37">
      <c r="A37"/>
      <c r="B37"/>
      <c r="C37"/>
      <c r="D37"/>
    </row>
    <row r="38">
      <c r="A38" t="s" s="13">
        <v>106</v>
      </c>
      <c r="B38"/>
      <c r="C38"/>
      <c r="D38"/>
    </row>
    <row r="39">
      <c r="A39"/>
      <c r="B39" t="inlineStr" s="15">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9"/>
      <c r="D39"/>
    </row>
    <row r="40">
      <c r="A40"/>
      <c r="B40"/>
      <c r="C40"/>
      <c r="D40"/>
    </row>
    <row r="41">
      <c r="A41" t="s" s="16">
        <v>107</v>
      </c>
      <c r="B41"/>
      <c r="C41"/>
      <c r="D41"/>
    </row>
  </sheetData>
  <sheetProtection sheet="1" formatRows="0" formatColumns="0"/>
  <mergeCells count="19">
    <mergeCell ref="A1:D1"/>
    <mergeCell ref="A2:D2"/>
    <mergeCell ref="A4:D4"/>
    <mergeCell ref="B5:D5"/>
    <mergeCell ref="B11:D11"/>
    <mergeCell ref="B13:D13"/>
    <mergeCell ref="B14:D14"/>
    <mergeCell ref="A16:D16"/>
    <mergeCell ref="B17:D17"/>
    <mergeCell ref="B18:D18"/>
    <mergeCell ref="B22:D22"/>
    <mergeCell ref="B28:D28"/>
    <mergeCell ref="B30:D30"/>
    <mergeCell ref="B31:D31"/>
    <mergeCell ref="A33:D33"/>
    <mergeCell ref="B34:D34"/>
    <mergeCell ref="A38:D38"/>
    <mergeCell ref="B39:D39"/>
    <mergeCell ref="A41:D4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2026-09-27T15:53:42Z</dcterms:created>
  <dc:title>RISOTTO MILANAISE AU RIZ ROND</dc:title>
  <dc:subject/>
  <dc:creator>CUIS.web</dc:creator>
  <cp:lastModifiedBy/>
  <cp:keywords/>
  <dc:description>Export automatique — moteur récursif d'origine : Bernard Vandendaele</dc:description>
  <cp:category/>
  <dc:language>en-US</dc:language>
  <dcterms:modified xsi:type="dcterms:W3CDTF">2026-09-27T15:53:42Z</dcterms:modified>
  <cp:revision>1</cp:revision>
</cp:coreProperties>
</file>