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<sst xmlns="http://schemas.openxmlformats.org/spreadsheetml/2006/main" count="83" uniqueCount="83">
  <si>
    <t>Besoins matière</t>
  </si>
  <si>
    <t>Multiplicateur souhaité</t>
  </si>
  <si>
    <t>Quantité de référence</t>
  </si>
  <si>
    <t>pc</t>
  </si>
  <si>
    <t>Quantité obtenue</t>
  </si>
  <si>
    <t>Code</t>
  </si>
  <si>
    <t>Matière première</t>
  </si>
  <si>
    <t>Classe</t>
  </si>
  <si>
    <t>Base (×1, modifiable)</t>
  </si>
  <si>
    <t>Quantité</t>
  </si>
  <si>
    <t>Unité</t>
  </si>
  <si>
    <t>Coût H.T.</t>
  </si>
  <si>
    <t>CHOU-ROUGE-BTE51</t>
  </si>
  <si>
    <t>Chou rouge émincé cuisiné (aigre-doux), boîte 5/1</t>
  </si>
  <si>
    <t>Conserves de légumes</t>
  </si>
  <si>
    <t>u</t>
  </si>
  <si>
    <t>EPI-CANNELLE-POW</t>
  </si>
  <si>
    <t>Cannelle en poudre</t>
  </si>
  <si>
    <t>Épices en poudre et graines</t>
  </si>
  <si>
    <t>kg</t>
  </si>
  <si>
    <t>EPI-POIVRE-BLAN</t>
  </si>
  <si>
    <t>Poivre blanc moulu</t>
  </si>
  <si>
    <t>HER-LAURIER</t>
  </si>
  <si>
    <t>Laurier sauce feuilles</t>
  </si>
  <si>
    <t>Herbes aromatiques séchées</t>
  </si>
  <si>
    <t>RNME101406</t>
  </si>
  <si>
    <t>Vinaigre vin rouge 6° bouteille 1,5L</t>
  </si>
  <si>
    <t>Assaisonnements et corps gras</t>
  </si>
  <si>
    <t>RNME1014106</t>
  </si>
  <si>
    <t>Vin rouge bib 10L UE</t>
  </si>
  <si>
    <t>Boissons</t>
  </si>
  <si>
    <t>POMME-QRT-SURG</t>
  </si>
  <si>
    <t>Pommes pelées en quartiers surgelées IQF (sachet 2,5 kg)</t>
  </si>
  <si>
    <t>Fruits surgelés</t>
  </si>
  <si>
    <t>BEU-DOUX</t>
  </si>
  <si>
    <t>Beurre doux 82% MG plaquette</t>
  </si>
  <si>
    <t>Beurres et margarines</t>
  </si>
  <si>
    <t>SEL-FIN</t>
  </si>
  <si>
    <t>Sel fin de cuisine</t>
  </si>
  <si>
    <t>Sels et condiments de base</t>
  </si>
  <si>
    <t>SUC-VERGEOISE-B</t>
  </si>
  <si>
    <t>Vergeoise brune</t>
  </si>
  <si>
    <t>Sucres complémentaires et sirops</t>
  </si>
  <si>
    <t>RNMS00780</t>
  </si>
  <si>
    <t>Oignons émincés surgelés</t>
  </si>
  <si>
    <t>Légumes surgelés</t>
  </si>
  <si>
    <t>Total</t>
  </si>
  <si>
    <t>Recette</t>
  </si>
  <si>
    <t>#</t>
  </si>
  <si>
    <t>Verbe</t>
  </si>
  <si>
    <t>Étape</t>
  </si>
  <si>
    <t>Précision technique</t>
  </si>
  <si>
    <t>Durée</t>
  </si>
  <si>
    <t>COMPOTÉE DE CHOUX ROUGES (COLLECTIVITÉ, BOÎTES ET SURGELÉS)</t>
  </si>
  <si>
    <t>Niveau</t>
  </si>
  <si>
    <t>Composant</t>
  </si>
  <si>
    <t>Type</t>
  </si>
  <si>
    <t>Quantité (× multiplicateur, voir feuille Besoins)</t>
  </si>
  <si>
    <t>recette</t>
  </si>
  <si>
    <t xml:space="preserve">    ↳ CHOU ROUGE CUISINÉ EN CONSERVE, BOÎTE 5/1 (KG) (conv.)</t>
  </si>
  <si>
    <t>conversion</t>
  </si>
  <si>
    <t xml:space="preserve">    ↳ Oignons émincés surgelés</t>
  </si>
  <si>
    <t>matiere</t>
  </si>
  <si>
    <t xml:space="preserve">    ↳ Pommes pelées en quartiers surgelées IQF (sachet 2,5 kg)</t>
  </si>
  <si>
    <t xml:space="preserve">    ↳ Beurre doux 82% MG plaquette</t>
  </si>
  <si>
    <t xml:space="preserve">    ↳ VINAIGRE VIN ROUGE (L) (conv.)</t>
  </si>
  <si>
    <t>lt</t>
  </si>
  <si>
    <t xml:space="preserve">    ↳ VIN ROUGE CUISSON (L) (conv.)</t>
  </si>
  <si>
    <t xml:space="preserve">    ↳ Laurier sauce feuilles</t>
  </si>
  <si>
    <t xml:space="preserve">    ↳ Vergeoise brune</t>
  </si>
  <si>
    <t xml:space="preserve">    ↳ Cannelle en poudre</t>
  </si>
  <si>
    <t xml:space="preserve">    ↳ Poivre blanc moulu</t>
  </si>
  <si>
    <t xml:space="preserve">    ↳ Sel fin de cuisine</t>
  </si>
  <si>
    <t>Fiche technique — COMPOTÉE DE CHOUX ROUGES (COLLECTIVITÉ, BOÎTES ET SURGELÉS)</t>
  </si>
  <si>
    <t>COMPOTÉE DE CHOUX ROUGES (COLLECTIVITÉ, BOÎTES ET SURGELÉS)  GRO_CDC_161B</t>
  </si>
  <si>
    <t>1.</t>
  </si>
  <si>
    <t>2.</t>
  </si>
  <si>
    <t xml:space="preserve">    CHOU ROUGE CUISINÉ EN CONSERVE, BOÎTE 5/1 (KG) (conv.)</t>
  </si>
  <si>
    <t>3.</t>
  </si>
  <si>
    <t xml:space="preserve">    VINAIGRE VIN ROUGE (L) (conv.)</t>
  </si>
  <si>
    <t xml:space="preserve">    VIN ROUGE CUISSON (L) (conv.)</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</si>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</sst>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v>
      </c>
      <c r="E7" s="6">
        <f>D7*$B$2</f>
        <v>3</v>
      </c>
      <c r="F7" t="s">
        <v>15</v>
      </c>
      <c r="G7" s="8">
        <f>E7*8.5</f>
        <v>25.5</v>
      </c>
    </row>
    <row r="8">
      <c r="A8" t="s">
        <v>16</v>
      </c>
      <c r="B8" t="s">
        <v>17</v>
      </c>
      <c r="C8" t="s">
        <v>18</v>
      </c>
      <c r="D8" s="4">
        <v>0.03</v>
      </c>
      <c r="E8" s="6">
        <f>D8*$B$2</f>
        <v>0.03</v>
      </c>
      <c r="F8" t="s">
        <v>19</v>
      </c>
      <c r="G8" s="8">
        <f>E8*10.5</f>
        <v>0.315</v>
      </c>
    </row>
    <row r="9">
      <c r="A9" t="s">
        <v>20</v>
      </c>
      <c r="B9" t="s">
        <v>21</v>
      </c>
      <c r="C9" t="s">
        <v>18</v>
      </c>
      <c r="D9" s="4">
        <v>0.02</v>
      </c>
      <c r="E9" s="6">
        <f>D9*$B$2</f>
        <v>0.02</v>
      </c>
      <c r="F9" t="s">
        <v>19</v>
      </c>
      <c r="G9" s="8">
        <f>E9*14.8</f>
        <v>0.296</v>
      </c>
    </row>
    <row r="10">
      <c r="A10" t="s">
        <v>22</v>
      </c>
      <c r="B10" t="s">
        <v>23</v>
      </c>
      <c r="C10" t="s">
        <v>24</v>
      </c>
      <c r="D10" s="4">
        <v>0.002</v>
      </c>
      <c r="E10" s="6">
        <f>D10*$B$2</f>
        <v>0.002</v>
      </c>
      <c r="F10" t="s">
        <v>19</v>
      </c>
      <c r="G10" s="8">
        <f>E10*9.8</f>
        <v>0.0196</v>
      </c>
    </row>
    <row r="11">
      <c r="A11" t="s">
        <v>25</v>
      </c>
      <c r="B11" t="s">
        <v>26</v>
      </c>
      <c r="C11" t="s">
        <v>27</v>
      </c>
      <c r="D11" s="4">
        <v>0.166667</v>
      </c>
      <c r="E11" s="6">
        <f>D11*$B$2</f>
        <v>0.166667</v>
      </c>
      <c r="F11" t="s">
        <v>15</v>
      </c>
      <c r="G11" s="8">
        <f>E11*1.78999642</f>
        <v>0.298333</v>
      </c>
    </row>
    <row r="12">
      <c r="A12" t="s">
        <v>28</v>
      </c>
      <c r="B12" t="s">
        <v>29</v>
      </c>
      <c r="C12" t="s">
        <v>30</v>
      </c>
      <c r="D12" s="4">
        <v>0.3</v>
      </c>
      <c r="E12" s="6">
        <f>D12*$B$2</f>
        <v>0.3</v>
      </c>
      <c r="F12" t="s">
        <v>15</v>
      </c>
      <c r="G12" s="8">
        <f>E12*22.46</f>
        <v>6.738</v>
      </c>
    </row>
    <row r="13">
      <c r="A13" t="s">
        <v>31</v>
      </c>
      <c r="B13" t="s">
        <v>32</v>
      </c>
      <c r="C13" t="s">
        <v>33</v>
      </c>
      <c r="D13" s="4">
        <v>2.5</v>
      </c>
      <c r="E13" s="6">
        <f>D13*$B$2</f>
        <v>2.5</v>
      </c>
      <c r="F13" t="s">
        <v>19</v>
      </c>
      <c r="G13" s="8">
        <f>E13*3.2</f>
        <v>8</v>
      </c>
    </row>
    <row r="14">
      <c r="A14" t="s">
        <v>34</v>
      </c>
      <c r="B14" t="s">
        <v>35</v>
      </c>
      <c r="C14" t="s">
        <v>36</v>
      </c>
      <c r="D14" s="4">
        <v>0.4</v>
      </c>
      <c r="E14" s="6">
        <f>D14*$B$2</f>
        <v>0.4</v>
      </c>
      <c r="F14" t="s">
        <v>19</v>
      </c>
      <c r="G14" s="8">
        <f>E14*5.2</f>
        <v>2.08</v>
      </c>
    </row>
    <row r="15">
      <c r="A15" t="s">
        <v>37</v>
      </c>
      <c r="B15" t="s">
        <v>38</v>
      </c>
      <c r="C15" t="s">
        <v>39</v>
      </c>
      <c r="D15" s="4">
        <v>0.036</v>
      </c>
      <c r="E15" s="6">
        <f>D15*$B$2</f>
        <v>0.036</v>
      </c>
      <c r="F15" t="s">
        <v>19</v>
      </c>
      <c r="G15" s="8">
        <f>E15*0.35</f>
        <v>0.0126</v>
      </c>
    </row>
    <row r="16">
      <c r="A16" t="s">
        <v>40</v>
      </c>
      <c r="B16" t="s">
        <v>41</v>
      </c>
      <c r="C16" t="s">
        <v>42</v>
      </c>
      <c r="D16" s="4">
        <v>0.125</v>
      </c>
      <c r="E16" s="6">
        <f>D16*$B$2</f>
        <v>0.125</v>
      </c>
      <c r="F16" t="s">
        <v>19</v>
      </c>
      <c r="G16" s="8">
        <f>E16*1.9</f>
        <v>0.2375</v>
      </c>
    </row>
    <row r="17">
      <c r="A17" t="s">
        <v>43</v>
      </c>
      <c r="B17" t="s">
        <v>44</v>
      </c>
      <c r="C17" t="s">
        <v>45</v>
      </c>
      <c r="D17" s="4">
        <v>1.4</v>
      </c>
      <c r="E17" s="6">
        <f>D17*$B$2</f>
        <v>1.4</v>
      </c>
      <c r="F17" t="s">
        <v>19</v>
      </c>
      <c r="G17" s="8">
        <f>E17*3.89</f>
        <v>5.446</v>
      </c>
    </row>
    <row r="18">
      <c r="A18"/>
      <c r="B18"/>
      <c r="C18"/>
      <c r="D18"/>
      <c r="E18"/>
      <c r="F18" t="s" s="9">
        <v>46</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c r="D2" t="inlineStr" s="11">
        <is>
          <t>Mise en place du poste de travail — Vérifier les D.L.C., peser les denrées, sélectionner le matériel. Désinfecter le matériel et le poste de travail suivant les protocoles.</t>
        </is>
      </c>
      <c r="E2" t="s" s="11"/>
      <c r="F2"/>
    </row>
    <row r="3">
      <c r="A3" t="s">
        <v>53</v>
      </c>
      <c r="B3">
        <v>2</v>
      </c>
      <c r="C3"/>
      <c r="D3" t="inlineStr" s="11">
        <is>
          <t>Préparations préliminaires — Déconditionner les 3 boîtes de chou rouge suivant la procédure (nettoyer le couvercle avant ouverture). Garder le chou avec son jus. Déconditionner les quartiers de pommes surgelés au moment de l'emploi, sans les décongeler.</t>
        </is>
      </c>
      <c r="E3" t="s" s="11"/>
      <c r="F3"/>
    </row>
    <row r="4">
      <c r="A4" t="s">
        <v>53</v>
      </c>
      <c r="B4">
        <v>3</v>
      </c>
      <c r="C4"/>
      <c r="D4" t="inlineStr" s="11">
        <is>
          <t>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t>
        </is>
      </c>
      <c r="E4" t="s" s="11"/>
      <c r="F4"/>
    </row>
    <row r="5">
      <c r="A5" t="s">
        <v>53</v>
      </c>
      <c r="B5">
        <v>4</v>
      </c>
      <c r="C5"/>
      <c r="D5" t="inlineStr" s="11">
        <is>
          <t>Suggestions — La compotée se sert en garniture avec un autre légume ou bien seule. Dans les Flandres la compotée de choux rouges se sert en accompagnement des gibiers, des viandes rouges et des volailles.</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54</v>
      </c>
      <c r="B1" t="s" s="7">
        <v>55</v>
      </c>
      <c r="C1" t="s" s="7">
        <v>56</v>
      </c>
      <c r="D1" t="s" s="7">
        <v>57</v>
      </c>
      <c r="E1" t="s" s="7">
        <v>10</v>
      </c>
    </row>
    <row r="2">
      <c r="A2">
        <v>0</v>
      </c>
      <c r="B2" t="s">
        <v>53</v>
      </c>
      <c r="C2" t="s">
        <v>58</v>
      </c>
      <c r="D2" s="6">
        <f>'Besoins'!$B$2*100</f>
        <v>100</v>
      </c>
      <c r="E2" t="s">
        <v>3</v>
      </c>
    </row>
    <row r="3">
      <c r="A3">
        <v>1</v>
      </c>
      <c r="B3" t="s">
        <v>59</v>
      </c>
      <c r="C3" t="s">
        <v>60</v>
      </c>
      <c r="D3" s="6">
        <f>'Besoins'!$B$2*12.3</f>
        <v>12.3</v>
      </c>
      <c r="E3" t="s">
        <v>19</v>
      </c>
    </row>
    <row r="4">
      <c r="A4">
        <v>1</v>
      </c>
      <c r="B4" t="s">
        <v>61</v>
      </c>
      <c r="C4" t="s">
        <v>62</v>
      </c>
      <c r="D4" s="6">
        <f>'Besoins'!$B$2*1.4</f>
        <v>1.4</v>
      </c>
      <c r="E4" t="s">
        <v>19</v>
      </c>
    </row>
    <row r="5">
      <c r="A5">
        <v>1</v>
      </c>
      <c r="B5" t="s">
        <v>63</v>
      </c>
      <c r="C5" t="s">
        <v>62</v>
      </c>
      <c r="D5" s="6">
        <f>'Besoins'!$B$2*2.5</f>
        <v>2.5</v>
      </c>
      <c r="E5" t="s">
        <v>19</v>
      </c>
    </row>
    <row r="6">
      <c r="A6">
        <v>1</v>
      </c>
      <c r="B6" t="s">
        <v>64</v>
      </c>
      <c r="C6" t="s">
        <v>62</v>
      </c>
      <c r="D6" s="6">
        <f>'Besoins'!$B$2*0.4</f>
        <v>0.4</v>
      </c>
      <c r="E6" t="s">
        <v>19</v>
      </c>
    </row>
    <row r="7">
      <c r="A7">
        <v>1</v>
      </c>
      <c r="B7" t="s">
        <v>65</v>
      </c>
      <c r="C7" t="s">
        <v>60</v>
      </c>
      <c r="D7" s="6">
        <f>'Besoins'!$B$2*0.25</f>
        <v>0.25</v>
      </c>
      <c r="E7" t="s">
        <v>66</v>
      </c>
    </row>
    <row r="8">
      <c r="A8">
        <v>1</v>
      </c>
      <c r="B8" t="s">
        <v>67</v>
      </c>
      <c r="C8" t="s">
        <v>60</v>
      </c>
      <c r="D8" s="6">
        <f>'Besoins'!$B$2*3</f>
        <v>3</v>
      </c>
      <c r="E8" t="s">
        <v>66</v>
      </c>
    </row>
    <row r="9">
      <c r="A9">
        <v>1</v>
      </c>
      <c r="B9" t="s">
        <v>68</v>
      </c>
      <c r="C9" t="s">
        <v>62</v>
      </c>
      <c r="D9" s="6">
        <f>'Besoins'!$B$2*0.002</f>
        <v>0.002</v>
      </c>
      <c r="E9" t="s">
        <v>19</v>
      </c>
    </row>
    <row r="10">
      <c r="A10">
        <v>1</v>
      </c>
      <c r="B10" t="s">
        <v>69</v>
      </c>
      <c r="C10" t="s">
        <v>62</v>
      </c>
      <c r="D10" s="6">
        <f>'Besoins'!$B$2*0.125</f>
        <v>0.125</v>
      </c>
      <c r="E10" t="s">
        <v>19</v>
      </c>
    </row>
    <row r="11">
      <c r="A11">
        <v>1</v>
      </c>
      <c r="B11" t="s">
        <v>70</v>
      </c>
      <c r="C11" t="s">
        <v>62</v>
      </c>
      <c r="D11" s="6">
        <f>'Besoins'!$B$2*0.03</f>
        <v>0.03</v>
      </c>
      <c r="E11" t="s">
        <v>19</v>
      </c>
    </row>
    <row r="12">
      <c r="A12">
        <v>1</v>
      </c>
      <c r="B12" t="s">
        <v>71</v>
      </c>
      <c r="C12" t="s">
        <v>62</v>
      </c>
      <c r="D12" s="6">
        <f>'Besoins'!$B$2*0.02</f>
        <v>0.02</v>
      </c>
      <c r="E12" t="s">
        <v>19</v>
      </c>
    </row>
    <row r="13">
      <c r="A13">
        <v>1</v>
      </c>
      <c r="B13" t="s">
        <v>72</v>
      </c>
      <c r="C13" t="s">
        <v>62</v>
      </c>
      <c r="D13" s="6">
        <f>'Besoins'!$B$2*0.036</f>
        <v>0.036</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73</v>
      </c>
      <c r="B1"/>
      <c r="C1"/>
      <c r="D1"/>
    </row>
    <row r="2">
      <c r="A2" t="str" s="12">
        <f>"GRO_CDC_161B · GRO.GARNITUR · référence : "&amp;Besoins!B3&amp;" "&amp;Besoins!C3&amp;" · multiplicateur réglable sur la feuille ""Besoins"""</f>
        <v>GRO_CDC_161B · GRO.GARNITUR · référence : 100 pc · multiplicateur réglable sur la feuille </v>
      </c>
      <c r="B2"/>
      <c r="C2"/>
      <c r="D2"/>
    </row>
    <row r="3">
      <c r="A3"/>
      <c r="B3"/>
      <c r="C3"/>
      <c r="D3"/>
    </row>
    <row r="4">
      <c r="A4" t="s" s="13">
        <v>74</v>
      </c>
      <c r="B4"/>
      <c r="C4"/>
      <c r="D4"/>
    </row>
    <row r="5">
      <c r="A5" t="s" s="14">
        <v>75</v>
      </c>
      <c r="B5" t="str" s="11">
        <f>Procedure!D2</f>
        <v>Mise en place du poste de travail — Vérifier les D.L.C., peser les denrées, sélectionner le matériel. Désinfecter le matériel et le poste de travail suivant les protocoles.</v>
      </c>
      <c r="C5"/>
      <c r="D5"/>
    </row>
    <row r="6">
      <c r="A6" t="s" s="14">
        <v>76</v>
      </c>
      <c r="B6" t="str" s="11">
        <f>Procedure!D3</f>
        <v>Préparations préliminaires — Déconditionner les 3 boîtes de chou rouge suivant la procédure (nettoyer le couvercle avant ouverture). Garder le chou avec son jus. Déconditionner les quartiers de pommes surgelés au moment de l'emploi, sans les décongeler.</v>
      </c>
      <c r="C6"/>
      <c r="D6"/>
    </row>
    <row r="7">
      <c r="A7"/>
      <c r="B7" t="s">
        <v>77</v>
      </c>
      <c r="C7" s="6">
        <f>'Besoins'!$B$2*12.3</f>
        <v>12.3</v>
      </c>
      <c r="D7" t="s">
        <v>19</v>
      </c>
    </row>
    <row r="8">
      <c r="A8"/>
      <c r="B8" t="str">
        <f>Besoins!B13</f>
        <v>Pommes pelées en quartiers surgelées IQF (sachet 2,5 kg)</v>
      </c>
      <c r="C8" s="6">
        <f>Besoins!E13</f>
        <v>2.5</v>
      </c>
      <c r="D8" t="str">
        <f>Besoins!F13</f>
        <v>kg</v>
      </c>
    </row>
    <row r="9">
      <c r="A9" t="s" s="14">
        <v>78</v>
      </c>
      <c r="B9" t="str" s="11">
        <f>Procedure!D4</f>
        <v>Compoter les choux — Dans la sauteuse, faire fondre les oignons émincés dans le beurre. Ajouter le chou rouge avec son jus, les quartiers de pommes encore surgelés et le vinaigre de vin. Mouiller avec le vin. Ajouter les épices et condiments. ⚠️☢️ ATTENTION : LE CHOU ROUGE EN BOÎTE EST DÉJÀ CUISINÉ ET ASSAISONNÉ (SEL, SUCRE, VINAIGRE) — GOÛTER AVANT D'ASSAISONNER ⚠️☢️ Remuer tous les éléments. Porter à ébullition, puis compoter à feu doux, à couvert, environ 45 minutes, jusqu'à ce que les pommes soient fondantes et le liquide réduit. Remuer avec une spatule de temps en temps. Vérifier la cuisson et rectifier l'assaisonnement. Respecter la procédure de fin de cuisson. Réserver dans 5 bacs GN 1/1 H 65 de service en armoire chaude et maintenir à + 63 °C en attente de consommation.</v>
      </c>
      <c r="C9"/>
      <c r="D9"/>
    </row>
    <row r="10">
      <c r="A10"/>
      <c r="B10" t="str">
        <f>Besoins!B17</f>
        <v>Oignons émincés surgelés</v>
      </c>
      <c r="C10" s="6">
        <f>Besoins!E17</f>
        <v>1.4</v>
      </c>
      <c r="D10" t="str">
        <f>Besoins!F17</f>
        <v>kg</v>
      </c>
    </row>
    <row r="11">
      <c r="A11"/>
      <c r="B11" t="str">
        <f>Besoins!B14</f>
        <v>Beurre doux 82% MG plaquette</v>
      </c>
      <c r="C11" s="6">
        <f>Besoins!E14</f>
        <v>0.4</v>
      </c>
      <c r="D11" t="str">
        <f>Besoins!F14</f>
        <v>kg</v>
      </c>
    </row>
    <row r="12">
      <c r="A12"/>
      <c r="B12" t="s">
        <v>79</v>
      </c>
      <c r="C12" s="6">
        <f>'Besoins'!$B$2*0.25</f>
        <v>0.25</v>
      </c>
      <c r="D12" t="s">
        <v>66</v>
      </c>
    </row>
    <row r="13">
      <c r="A13"/>
      <c r="B13" t="s">
        <v>80</v>
      </c>
      <c r="C13" s="6">
        <f>'Besoins'!$B$2*3</f>
        <v>3</v>
      </c>
      <c r="D13" t="s">
        <v>66</v>
      </c>
    </row>
    <row r="14">
      <c r="A14"/>
      <c r="B14" t="str">
        <f>Besoins!B10</f>
        <v>Laurier sauce feuilles</v>
      </c>
      <c r="C14" s="6">
        <f>Besoins!E10</f>
        <v>0.002</v>
      </c>
      <c r="D14" t="str">
        <f>Besoins!F10</f>
        <v>kg</v>
      </c>
    </row>
    <row r="15">
      <c r="A15"/>
      <c r="B15" t="str">
        <f>Besoins!B16</f>
        <v>Vergeoise brune</v>
      </c>
      <c r="C15" s="6">
        <f>Besoins!E16</f>
        <v>0.125</v>
      </c>
      <c r="D15" t="str">
        <f>Besoins!F16</f>
        <v>kg</v>
      </c>
    </row>
    <row r="16">
      <c r="A16"/>
      <c r="B16" t="str">
        <f>Besoins!B8</f>
        <v>Cannelle en poudre</v>
      </c>
      <c r="C16" s="6">
        <f>Besoins!E8</f>
        <v>0.03</v>
      </c>
      <c r="D16" t="str">
        <f>Besoins!F8</f>
        <v>kg</v>
      </c>
    </row>
    <row r="17">
      <c r="A17"/>
      <c r="B17" t="str">
        <f>Besoins!B9</f>
        <v>Poivre blanc moulu</v>
      </c>
      <c r="C17" s="6">
        <f>Besoins!E9</f>
        <v>0.02</v>
      </c>
      <c r="D17" t="str">
        <f>Besoins!F9</f>
        <v>kg</v>
      </c>
    </row>
    <row r="18">
      <c r="A18"/>
      <c r="B18" t="str">
        <f>Besoins!B15</f>
        <v>Sel fin de cuisine</v>
      </c>
      <c r="C18" s="6">
        <f>Besoins!E15</f>
        <v>0.036</v>
      </c>
      <c r="D18" t="str">
        <f>Besoins!F15</f>
        <v>kg</v>
      </c>
    </row>
    <row r="19">
      <c r="A19" t="s" s="14">
        <v>81</v>
      </c>
      <c r="B19" t="str" s="11">
        <f>Procedure!D5</f>
        <v>Suggestions — La compotée se sert en garniture avec un autre légume ou bien seule. Dans les Flandres la compotée de choux rouges se sert en accompagnement des gibiers, des viandes rouges et des volailles.</v>
      </c>
      <c r="C19"/>
      <c r="D19"/>
    </row>
    <row r="20">
      <c r="A20"/>
      <c r="B20"/>
      <c r="C20"/>
      <c r="D20"/>
    </row>
    <row r="21">
      <c r="A21" t="s" s="15">
        <v>82</v>
      </c>
      <c r="B21"/>
      <c r="C21"/>
      <c r="D21"/>
    </row>
  </sheetData>
  <sheetProtection sheet="1" formatRows="0" formatColumns="0"/>
  <mergeCells count="8">
    <mergeCell ref="A1:D1"/>
    <mergeCell ref="A2:D2"/>
    <mergeCell ref="A4:D4"/>
    <mergeCell ref="B5:D5"/>
    <mergeCell ref="B6:D6"/>
    <mergeCell ref="B9:D9"/>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2026-09-27T12:35:27Z</dcterms:created>
  <dc:title>COMPOTÉE DE CHOUX ROUGES (COLLE</dc:title>
  <dc:subject/>
  <dc:creator>CUIS.web</dc:creator>
  <cp:lastModifiedBy/>
  <cp:keywords/>
  <dc:description>Export automatique — moteur récursif d'origine : Bernard Vandendaele</dc:description>
  <cp:category/>
  <dc:language>en-US</dc:language>
  <dcterms:modified xsi:type="dcterms:W3CDTF">2026-09-27T12:35:27Z</dcterms:modified>
  <cp:revision>1</cp:revision>
</cp:coreProperties>
</file>