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<sst xmlns="http://schemas.openxmlformats.org/spreadsheetml/2006/main" count="90" uniqueCount="90">
  <si>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</si>
  <si>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</si>
  <si>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</si>
  <si>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</si>
  <si>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</si>
  <si>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</si>
  <si>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</si>
  <si>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</si>
  <si>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</si>
  <si>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</si>
  <si>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</si>
  <si>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</si>
  <si>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</si>
  <si>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</si>
  <si>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</si>
  <si>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</si>
  <si>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RNM100733</t>
  </si>
  <si>
    <t>Lardons lardon cru fumé</t>
  </si>
  <si>
    <t>Charcuterie</t>
  </si>
  <si>
    <t>kg</t>
  </si>
  <si>
    <t>EPI-POIVRE-NOIR</t>
  </si>
  <si>
    <t>Poivre noir moulu</t>
  </si>
  <si>
    <t>Épices en poudre et graines</t>
  </si>
  <si>
    <t>VIN-BLANC-SAVOIE</t>
  </si>
  <si>
    <t>Vin blanc de Savoie de cuisson</t>
  </si>
  <si>
    <t>Boissons</t>
  </si>
  <si>
    <t>KNORR-BOUIL-VOL</t>
  </si>
  <si>
    <t>Bouillon de Volaille déshydraté (Knorr Professional)</t>
  </si>
  <si>
    <t>Fonds déshydratés et poudres</t>
  </si>
  <si>
    <t>BEU-DOUX</t>
  </si>
  <si>
    <t>Beurre doux 82% MG plaquette</t>
  </si>
  <si>
    <t>Beurres et margarines</t>
  </si>
  <si>
    <t>CRE-FRAICHE-EP</t>
  </si>
  <si>
    <t>Crème fraîche épaisse 30% MG</t>
  </si>
  <si>
    <t>Crèmes fraîches et laitières</t>
  </si>
  <si>
    <t>RNM0150155</t>
  </si>
  <si>
    <t>REBLOCHON laitier</t>
  </si>
  <si>
    <t>Fromages</t>
  </si>
  <si>
    <t>SEL-FIN</t>
  </si>
  <si>
    <t>Sel fin de cuisine</t>
  </si>
  <si>
    <t>Sels et condiments de base</t>
  </si>
  <si>
    <t>RNMS00812</t>
  </si>
  <si>
    <t>Ail haché IQF</t>
  </si>
  <si>
    <t>Légumes surgelés</t>
  </si>
  <si>
    <t>RNMS00780</t>
  </si>
  <si>
    <t>Oignons émincés surgelés</t>
  </si>
  <si>
    <t>PDT-RONDELLE-SUR</t>
  </si>
  <si>
    <t>Pommes de terre rondelles precuites surgelees</t>
  </si>
  <si>
    <t>Total</t>
  </si>
  <si>
    <t>Recette</t>
  </si>
  <si>
    <t>#</t>
  </si>
  <si>
    <t>Verbe</t>
  </si>
  <si>
    <t>Étape</t>
  </si>
  <si>
    <t>Précision technique</t>
  </si>
  <si>
    <t>Durée</t>
  </si>
  <si>
    <t>TARTIFLETTE À LA CRÈME DE REBLOCHON (MÉTHODE 2)</t>
  </si>
  <si>
    <t>Bouillon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</si>
  <si>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</si>
  <si>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</si>
  <si>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</si>
  <si>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</si>
  <si>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</si>
  <si>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</si>
  <si>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</si>
  <si>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Pommes de terre rondelles precuites surgelees</t>
  </si>
  <si>
    <t>matiere</t>
  </si>
  <si>
    <t xml:space="preserve">    ↳ Lardons lardon cru fumé</t>
  </si>
  <si>
    <t xml:space="preserve">    ↳ Oignons émincés surgelés</t>
  </si>
  <si>
    <t xml:space="preserve">    ↳ Ail haché IQF</t>
  </si>
  <si>
    <t xml:space="preserve">    ↳ Vin blanc de Savoie de cuisson</t>
  </si>
  <si>
    <t xml:space="preserve">    ↳ Crème fraîche épaisse 30% MG</t>
  </si>
  <si>
    <t xml:space="preserve">    ↳ Bouillon de volaille reconstitue (collectivite)</t>
  </si>
  <si>
    <t xml:space="preserve">        ↳ Eau (robinet - moy. France 2026)</t>
  </si>
  <si>
    <t xml:space="preserve">        ↳ Bouillon de Volaille déshydraté (Knorr Professional)</t>
  </si>
  <si>
    <t xml:space="preserve">    ↳ REBLOCHON laitier</t>
  </si>
  <si>
    <t xml:space="preserve">    ↳ Beurre doux 82% MG plaquette</t>
  </si>
  <si>
    <t xml:space="preserve">    ↳ Sel fin de cuisine</t>
  </si>
  <si>
    <t xml:space="preserve">    ↳ Poivre noir moulu</t>
  </si>
  <si>
    <t>Fiche technique — TARTIFLETTE À LA CRÈME DE REBLOCHON (MÉTHODE 2)</t>
  </si>
  <si>
    <t>TARTIFLETTE À LA CRÈME DE REBLOCHON (MÉTHODE 2)  GRO_CDC_152B</t>
  </si>
  <si>
    <t>1.</t>
  </si>
  <si>
    <t>2.</t>
  </si>
  <si>
    <t>3.</t>
  </si>
  <si>
    <t xml:space="preserve">    Ail haché IQF</t>
  </si>
  <si>
    <t>4.</t>
  </si>
  <si>
    <t xml:space="preserve">    Bouillon de volaille reconstitue (collectivite)</t>
  </si>
  <si>
    <t>5.</t>
  </si>
  <si>
    <t>6.</t>
  </si>
  <si>
    <t>↳ Bouillon de volaille reconstitue (collectivite)  GRO-BOUIL-VOL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</si>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</sst>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1.47</v>
      </c>
      <c r="E7" s="6">
        <f>D7*$B$2</f>
        <v>1.47</v>
      </c>
      <c r="F7" t="s">
        <v>15</v>
      </c>
      <c r="G7" s="8">
        <f>E7*0.0043</f>
        <v>0.006321</v>
      </c>
    </row>
    <row r="8">
      <c r="A8" t="s">
        <v>16</v>
      </c>
      <c r="B8" t="s">
        <v>17</v>
      </c>
      <c r="C8" t="s">
        <v>18</v>
      </c>
      <c r="D8" s="4">
        <v>5</v>
      </c>
      <c r="E8" s="6">
        <f>D8*$B$2</f>
        <v>5</v>
      </c>
      <c r="F8" t="s">
        <v>19</v>
      </c>
      <c r="G8" s="8">
        <f>E8*8.96</f>
        <v>44.8</v>
      </c>
    </row>
    <row r="9">
      <c r="A9" t="s">
        <v>20</v>
      </c>
      <c r="B9" t="s">
        <v>21</v>
      </c>
      <c r="C9" t="s">
        <v>22</v>
      </c>
      <c r="D9" s="4">
        <v>0.007</v>
      </c>
      <c r="E9" s="6">
        <f>D9*$B$2</f>
        <v>0.007</v>
      </c>
      <c r="F9" t="s">
        <v>19</v>
      </c>
      <c r="G9" s="8">
        <f>E9*12.5</f>
        <v>0.0875</v>
      </c>
    </row>
    <row r="10">
      <c r="A10" t="s">
        <v>23</v>
      </c>
      <c r="B10" t="s">
        <v>24</v>
      </c>
      <c r="C10" t="s">
        <v>25</v>
      </c>
      <c r="D10" s="4">
        <v>1.5</v>
      </c>
      <c r="E10" s="6">
        <f>D10*$B$2</f>
        <v>1.5</v>
      </c>
      <c r="F10" t="s">
        <v>15</v>
      </c>
      <c r="G10" s="8">
        <f>E10*7.5</f>
        <v>11.25</v>
      </c>
    </row>
    <row r="11">
      <c r="A11" t="s">
        <v>26</v>
      </c>
      <c r="B11" t="s">
        <v>27</v>
      </c>
      <c r="C11" t="s">
        <v>28</v>
      </c>
      <c r="D11" s="4">
        <v>0.03</v>
      </c>
      <c r="E11" s="6">
        <f>D11*$B$2</f>
        <v>0.03</v>
      </c>
      <c r="F11" t="s">
        <v>19</v>
      </c>
      <c r="G11" s="8">
        <f>E11*18.8</f>
        <v>0.564</v>
      </c>
    </row>
    <row r="12">
      <c r="A12" t="s">
        <v>29</v>
      </c>
      <c r="B12" t="s">
        <v>30</v>
      </c>
      <c r="C12" t="s">
        <v>31</v>
      </c>
      <c r="D12" s="4">
        <v>0.25</v>
      </c>
      <c r="E12" s="6">
        <f>D12*$B$2</f>
        <v>0.25</v>
      </c>
      <c r="F12" t="s">
        <v>19</v>
      </c>
      <c r="G12" s="8">
        <f>E12*5.2</f>
        <v>1.3</v>
      </c>
    </row>
    <row r="13">
      <c r="A13" t="s">
        <v>32</v>
      </c>
      <c r="B13" t="s">
        <v>33</v>
      </c>
      <c r="C13" t="s">
        <v>34</v>
      </c>
      <c r="D13" s="4">
        <v>4</v>
      </c>
      <c r="E13" s="6">
        <f>D13*$B$2</f>
        <v>4</v>
      </c>
      <c r="F13" t="s">
        <v>19</v>
      </c>
      <c r="G13" s="8">
        <f>E13*3.1</f>
        <v>12.4</v>
      </c>
    </row>
    <row r="14">
      <c r="A14" t="s">
        <v>35</v>
      </c>
      <c r="B14" t="s">
        <v>36</v>
      </c>
      <c r="C14" t="s">
        <v>37</v>
      </c>
      <c r="D14" s="4">
        <v>7.5</v>
      </c>
      <c r="E14" s="6">
        <f>D14*$B$2</f>
        <v>7.5</v>
      </c>
      <c r="F14" t="s">
        <v>19</v>
      </c>
      <c r="G14" s="8">
        <f>E14*13</f>
        <v>97.5</v>
      </c>
    </row>
    <row r="15">
      <c r="A15" t="s">
        <v>38</v>
      </c>
      <c r="B15" t="s">
        <v>39</v>
      </c>
      <c r="C15" t="s">
        <v>40</v>
      </c>
      <c r="D15" s="4">
        <v>0.073</v>
      </c>
      <c r="E15" s="6">
        <f>D15*$B$2</f>
        <v>0.073</v>
      </c>
      <c r="F15" t="s">
        <v>19</v>
      </c>
      <c r="G15" s="8">
        <f>E15*0.35</f>
        <v>0.02555</v>
      </c>
    </row>
    <row r="16">
      <c r="A16" t="s">
        <v>41</v>
      </c>
      <c r="B16" t="s">
        <v>42</v>
      </c>
      <c r="C16" t="s">
        <v>43</v>
      </c>
      <c r="D16" s="4">
        <v>0.4</v>
      </c>
      <c r="E16" s="6">
        <f>D16*$B$2</f>
        <v>0.4</v>
      </c>
      <c r="F16" t="s">
        <v>19</v>
      </c>
      <c r="G16" s="8">
        <f>E16*9.26</f>
        <v>3.704</v>
      </c>
    </row>
    <row r="17">
      <c r="A17" t="s">
        <v>44</v>
      </c>
      <c r="B17" t="s">
        <v>45</v>
      </c>
      <c r="C17" t="s">
        <v>43</v>
      </c>
      <c r="D17" s="4">
        <v>5</v>
      </c>
      <c r="E17" s="6">
        <f>D17*$B$2</f>
        <v>5</v>
      </c>
      <c r="F17" t="s">
        <v>19</v>
      </c>
      <c r="G17" s="8">
        <f>E17*3.89</f>
        <v>19.45</v>
      </c>
    </row>
    <row r="18">
      <c r="A18" t="s">
        <v>46</v>
      </c>
      <c r="B18" t="s">
        <v>47</v>
      </c>
      <c r="C18" t="s">
        <v>43</v>
      </c>
      <c r="D18" s="4">
        <v>24</v>
      </c>
      <c r="E18" s="6">
        <f>D18*$B$2</f>
        <v>24</v>
      </c>
      <c r="F18" t="s">
        <v>19</v>
      </c>
      <c r="G18" s="8">
        <f>E18*2.6</f>
        <v>62.4</v>
      </c>
    </row>
    <row r="19">
      <c r="A19"/>
      <c r="B19"/>
      <c r="C19"/>
      <c r="D19"/>
      <c r="E19"/>
      <c r="F19" t="s" s="9">
        <v>48</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49</v>
      </c>
      <c r="B1" t="s" s="7">
        <v>50</v>
      </c>
      <c r="C1" t="s" s="7">
        <v>51</v>
      </c>
      <c r="D1" t="s" s="7">
        <v>52</v>
      </c>
      <c r="E1" t="s" s="7">
        <v>53</v>
      </c>
      <c r="F1" t="s" s="7">
        <v>54</v>
      </c>
    </row>
    <row r="2">
      <c r="A2" t="s">
        <v>55</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55</v>
      </c>
      <c r="B3">
        <v>2</v>
      </c>
      <c r="C3"/>
      <c r="D3" t="inlineStr" s="11">
        <is>
          <t>Préparations préliminaires — Déconditionner les lardons fumés suivant la procédure. Réserver au froid en attente d'utilisation. Écroûter légèrement le reblochon. Couper en dés le reblochon. Réserver au froid. Dans une petite calotte, faire fondre le beurre. Au pinceau, badigeonner l'intérieur de 7 bacs GN 1/1 H 65. Réserver.</t>
        </is>
      </c>
      <c r="E3" t="s" s="11"/>
      <c r="F3"/>
    </row>
    <row r="4">
      <c r="A4" t="s">
        <v>55</v>
      </c>
      <c r="B4">
        <v>3</v>
      </c>
      <c r="C4"/>
      <c r="D4" t="inlineStr" s="11">
        <is>
          <t>Préparer les éléments de la tartiflette — Dans la sauteuse, avec un peu d'huile, faire revenir les lardons. Ajouter aux lardons, les oignons émincés et l'ail haché. Assaisonner. Déglacer au vin blanc (facultatif). Laisser réduire à sec.</t>
        </is>
      </c>
      <c r="E4" t="s" s="11"/>
      <c r="F4"/>
    </row>
    <row r="5">
      <c r="A5" t="s">
        <v>55</v>
      </c>
      <c r="B5">
        <v>4</v>
      </c>
      <c r="C5"/>
      <c r="D5" t="inlineStr" s="11">
        <is>
          <t>Marquer la cuisson de la tartiflette — Préchauffer le four sur la position chaleur sèche à + 170 °C. Dans chaque bac beurré, disposer les pommes de terre en rondelles surgelées, les lardons, l'oignon et l'ail. Dans un rondeau, porter à ébullition 4 L de crème fraîche, 1,5 L de bouillon et 200 g d'ail haché. Ajouter 7,5 kg de reblochon coupé en dés. Remuer avec une spatule pour ramollir le fromage. Mixer pour obtenir un appareil à la consistance d'une crème. Napper de crème de reblochon, les bacs contenant les pommes de terre, les lardons et l'oignon.</t>
        </is>
      </c>
      <c r="E5" t="s" s="11"/>
      <c r="F5"/>
    </row>
    <row r="6">
      <c r="A6" t="s">
        <v>55</v>
      </c>
      <c r="B6">
        <v>5</v>
      </c>
      <c r="C6"/>
      <c r="D6" t="inlineStr" s="11">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t="s" s="11"/>
      <c r="F6"/>
    </row>
    <row r="7">
      <c r="A7" t="s">
        <v>55</v>
      </c>
      <c r="B7">
        <v>6</v>
      </c>
      <c r="C7"/>
      <c r="D7" t="inlineStr" s="11">
        <is>
          <t>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1"/>
      <c r="F7"/>
    </row>
    <row r="8">
      <c r="A8" t="s">
        <v>56</v>
      </c>
      <c r="B8">
        <v>1</v>
      </c>
      <c r="C8" t="s">
        <v>57</v>
      </c>
      <c r="D8" t="s" s="11">
        <v>58</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59</v>
      </c>
      <c r="B1" t="s" s="7">
        <v>60</v>
      </c>
      <c r="C1" t="s" s="7">
        <v>61</v>
      </c>
      <c r="D1" t="s" s="7">
        <v>62</v>
      </c>
      <c r="E1" t="s" s="7">
        <v>10</v>
      </c>
    </row>
    <row r="2">
      <c r="A2">
        <v>0</v>
      </c>
      <c r="B2" t="s">
        <v>55</v>
      </c>
      <c r="C2" t="s">
        <v>63</v>
      </c>
      <c r="D2" s="6">
        <f>'Besoins'!$B$2*100</f>
        <v>100</v>
      </c>
      <c r="E2" t="s">
        <v>3</v>
      </c>
    </row>
    <row r="3">
      <c r="A3">
        <v>1</v>
      </c>
      <c r="B3" t="s">
        <v>64</v>
      </c>
      <c r="C3" t="s">
        <v>65</v>
      </c>
      <c r="D3" s="6">
        <f>'Besoins'!$B$2*24</f>
        <v>24</v>
      </c>
      <c r="E3" t="s">
        <v>19</v>
      </c>
    </row>
    <row r="4">
      <c r="A4">
        <v>1</v>
      </c>
      <c r="B4" t="s">
        <v>66</v>
      </c>
      <c r="C4" t="s">
        <v>65</v>
      </c>
      <c r="D4" s="6">
        <f>'Besoins'!$B$2*5</f>
        <v>5</v>
      </c>
      <c r="E4" t="s">
        <v>19</v>
      </c>
    </row>
    <row r="5">
      <c r="A5">
        <v>1</v>
      </c>
      <c r="B5" t="s">
        <v>67</v>
      </c>
      <c r="C5" t="s">
        <v>65</v>
      </c>
      <c r="D5" s="6">
        <f>'Besoins'!$B$2*5</f>
        <v>5</v>
      </c>
      <c r="E5" t="s">
        <v>19</v>
      </c>
    </row>
    <row r="6">
      <c r="A6">
        <v>1</v>
      </c>
      <c r="B6" t="s">
        <v>68</v>
      </c>
      <c r="C6" t="s">
        <v>65</v>
      </c>
      <c r="D6" s="6">
        <f>'Besoins'!$B$2*0.2</f>
        <v>0.2</v>
      </c>
      <c r="E6" t="s">
        <v>19</v>
      </c>
    </row>
    <row r="7">
      <c r="A7">
        <v>1</v>
      </c>
      <c r="B7" t="s">
        <v>69</v>
      </c>
      <c r="C7" t="s">
        <v>65</v>
      </c>
      <c r="D7" s="6">
        <f>'Besoins'!$B$2*1.5</f>
        <v>1.5</v>
      </c>
      <c r="E7" t="s">
        <v>15</v>
      </c>
    </row>
    <row r="8">
      <c r="A8">
        <v>1</v>
      </c>
      <c r="B8" t="s">
        <v>70</v>
      </c>
      <c r="C8" t="s">
        <v>65</v>
      </c>
      <c r="D8" s="6">
        <f>'Besoins'!$B$2*4</f>
        <v>4</v>
      </c>
      <c r="E8" t="s">
        <v>19</v>
      </c>
    </row>
    <row r="9">
      <c r="A9">
        <v>1</v>
      </c>
      <c r="B9" t="s">
        <v>71</v>
      </c>
      <c r="C9" t="s">
        <v>63</v>
      </c>
      <c r="D9" s="6">
        <f>'Besoins'!$B$2*1.5</f>
        <v>1.5</v>
      </c>
      <c r="E9" t="s">
        <v>15</v>
      </c>
    </row>
    <row r="10">
      <c r="A10">
        <v>2</v>
      </c>
      <c r="B10" t="s">
        <v>72</v>
      </c>
      <c r="C10" t="s">
        <v>65</v>
      </c>
      <c r="D10" s="6">
        <f>'Besoins'!$B$2*1.47</f>
        <v>1.47</v>
      </c>
      <c r="E10" t="s">
        <v>15</v>
      </c>
    </row>
    <row r="11">
      <c r="A11">
        <v>2</v>
      </c>
      <c r="B11" t="s">
        <v>73</v>
      </c>
      <c r="C11" t="s">
        <v>65</v>
      </c>
      <c r="D11" s="6">
        <f>'Besoins'!$B$2*0.03</f>
        <v>0.03</v>
      </c>
      <c r="E11" t="s">
        <v>19</v>
      </c>
    </row>
    <row r="12">
      <c r="A12">
        <v>1</v>
      </c>
      <c r="B12" t="s">
        <v>68</v>
      </c>
      <c r="C12" t="s">
        <v>65</v>
      </c>
      <c r="D12" s="6">
        <f>'Besoins'!$B$2*0.2</f>
        <v>0.2</v>
      </c>
      <c r="E12" t="s">
        <v>19</v>
      </c>
    </row>
    <row r="13">
      <c r="A13">
        <v>1</v>
      </c>
      <c r="B13" t="s">
        <v>74</v>
      </c>
      <c r="C13" t="s">
        <v>65</v>
      </c>
      <c r="D13" s="6">
        <f>'Besoins'!$B$2*7.5</f>
        <v>7.5</v>
      </c>
      <c r="E13" t="s">
        <v>19</v>
      </c>
    </row>
    <row r="14">
      <c r="A14">
        <v>1</v>
      </c>
      <c r="B14" t="s">
        <v>75</v>
      </c>
      <c r="C14" t="s">
        <v>65</v>
      </c>
      <c r="D14" s="6">
        <f>'Besoins'!$B$2*0.25</f>
        <v>0.25</v>
      </c>
      <c r="E14" t="s">
        <v>19</v>
      </c>
    </row>
    <row r="15">
      <c r="A15">
        <v>1</v>
      </c>
      <c r="B15" t="s">
        <v>76</v>
      </c>
      <c r="C15" t="s">
        <v>65</v>
      </c>
      <c r="D15" s="6">
        <f>'Besoins'!$B$2*0.073</f>
        <v>0.073</v>
      </c>
      <c r="E15" t="s">
        <v>19</v>
      </c>
    </row>
    <row r="16">
      <c r="A16">
        <v>1</v>
      </c>
      <c r="B16" t="s">
        <v>77</v>
      </c>
      <c r="C16" t="s">
        <v>65</v>
      </c>
      <c r="D16" s="6">
        <f>'Besoins'!$B$2*0.007</f>
        <v>0.007</v>
      </c>
      <c r="E16"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78</v>
      </c>
      <c r="B1"/>
      <c r="C1"/>
      <c r="D1"/>
    </row>
    <row r="2">
      <c r="A2" t="str" s="12">
        <f>"GRO_CDC_152B · GRO.COMPLETS · référence : "&amp;Besoins!B3&amp;" "&amp;Besoins!C3&amp;" · multiplicateur réglable sur la feuille ""Besoins"""</f>
        <v>GRO_CDC_152B · GRO.COMPLETS · référence : 100 pc · multiplicateur réglable sur la feuille </v>
      </c>
      <c r="B2"/>
      <c r="C2"/>
      <c r="D2"/>
    </row>
    <row r="3">
      <c r="A3"/>
      <c r="B3"/>
      <c r="C3"/>
      <c r="D3"/>
    </row>
    <row r="4">
      <c r="A4" t="s" s="13">
        <v>79</v>
      </c>
      <c r="B4"/>
      <c r="C4"/>
      <c r="D4"/>
    </row>
    <row r="5">
      <c r="A5" t="s" s="14">
        <v>80</v>
      </c>
      <c r="B5" t="str" s="11">
        <f>Procedure!D2</f>
        <v>Mise en place du poste de travail — Vérifier les D.L.C., peser les denrées, sélectionner le matériel nécessaire. Laver et désinfecter le matériel et le poste de travail en suivant les protocoles.</v>
      </c>
      <c r="C5"/>
      <c r="D5"/>
    </row>
    <row r="6">
      <c r="A6" t="s" s="14">
        <v>81</v>
      </c>
      <c r="B6" t="str" s="11">
        <f>Procedure!D3</f>
        <v>Préparations préliminaires — Déconditionner les lardons fumés suivant la procédure. Réserver au froid en attente d'utilisation. Écroûter légèrement le reblochon. Couper en dés le reblochon. Réserver au froid. Dans une petite calotte, faire fondre le beurre. Au pinceau, badigeonner l'intérieur de 7 bacs GN 1/1 H 65. Réserver.</v>
      </c>
      <c r="C6"/>
      <c r="D6"/>
    </row>
    <row r="7">
      <c r="A7"/>
      <c r="B7" t="str">
        <f>Besoins!B8</f>
        <v>Lardons lardon cru fumé</v>
      </c>
      <c r="C7" s="6">
        <f>Besoins!E8</f>
        <v>5</v>
      </c>
      <c r="D7" t="str">
        <f>Besoins!F8</f>
        <v>kg</v>
      </c>
    </row>
    <row r="8">
      <c r="A8"/>
      <c r="B8" t="str">
        <f>Besoins!B14</f>
        <v>REBLOCHON laitier</v>
      </c>
      <c r="C8" s="6">
        <f>Besoins!E14</f>
        <v>7.5</v>
      </c>
      <c r="D8" t="str">
        <f>Besoins!F14</f>
        <v>kg</v>
      </c>
    </row>
    <row r="9">
      <c r="A9"/>
      <c r="B9" t="str">
        <f>Besoins!B12</f>
        <v>Beurre doux 82% MG plaquette</v>
      </c>
      <c r="C9" s="6">
        <f>Besoins!E12</f>
        <v>0.25</v>
      </c>
      <c r="D9" t="str">
        <f>Besoins!F12</f>
        <v>kg</v>
      </c>
    </row>
    <row r="10">
      <c r="A10" t="s" s="14">
        <v>82</v>
      </c>
      <c r="B10" t="str" s="11">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Besoins!B17</f>
        <v>Oignons émincés surgelés</v>
      </c>
      <c r="C11" s="6">
        <f>Besoins!E17</f>
        <v>5</v>
      </c>
      <c r="D11" t="str">
        <f>Besoins!F17</f>
        <v>kg</v>
      </c>
    </row>
    <row r="12">
      <c r="A12"/>
      <c r="B12" t="s">
        <v>83</v>
      </c>
      <c r="C12" s="6">
        <f>'Besoins'!$B$2*0.2</f>
        <v>0.2</v>
      </c>
      <c r="D12" t="s">
        <v>19</v>
      </c>
    </row>
    <row r="13">
      <c r="A13"/>
      <c r="B13" t="str">
        <f>Besoins!B10</f>
        <v>Vin blanc de Savoie de cuisson</v>
      </c>
      <c r="C13" s="6">
        <f>Besoins!E10</f>
        <v>1.5</v>
      </c>
      <c r="D13" t="str">
        <f>Besoins!F10</f>
        <v>lt</v>
      </c>
    </row>
    <row r="14">
      <c r="A14"/>
      <c r="B14" t="str">
        <f>Besoins!B15</f>
        <v>Sel fin de cuisine</v>
      </c>
      <c r="C14" s="6">
        <f>Besoins!E15</f>
        <v>0.073</v>
      </c>
      <c r="D14" t="str">
        <f>Besoins!F15</f>
        <v>kg</v>
      </c>
    </row>
    <row r="15">
      <c r="A15"/>
      <c r="B15" t="str">
        <f>Besoins!B9</f>
        <v>Poivre noir moulu</v>
      </c>
      <c r="C15" s="6">
        <f>Besoins!E9</f>
        <v>0.007</v>
      </c>
      <c r="D15" t="str">
        <f>Besoins!F9</f>
        <v>kg</v>
      </c>
    </row>
    <row r="16">
      <c r="A16" t="s" s="14">
        <v>84</v>
      </c>
      <c r="B16" t="str" s="11">
        <f>Procedure!D5</f>
        <v>Marquer la cuisson de la tartiflette — Préchauffer le four sur la position chaleur sèche à + 170 °C. Dans chaque bac beurré, disposer les pommes de terre en rondelles surgelées, les lardons, l'oignon et l'ail. Dans un rondeau, porter à ébullition 4 L de crème fraîche, 1,5 L de bouillon et 200 g d'ail haché. Ajouter 7,5 kg de reblochon coupé en dés. Remuer avec une spatule pour ramollir le fromage. Mixer pour obtenir un appareil à la consistance d'une crème. Napper de crème de reblochon, les bacs contenant les pommes de terre, les lardons et l'oignon.</v>
      </c>
      <c r="C16"/>
      <c r="D16"/>
    </row>
    <row r="17">
      <c r="A17"/>
      <c r="B17" t="str">
        <f>Besoins!B18</f>
        <v>Pommes de terre rondelles precuites surgelees</v>
      </c>
      <c r="C17" s="6">
        <f>Besoins!E18</f>
        <v>24</v>
      </c>
      <c r="D17" t="str">
        <f>Besoins!F18</f>
        <v>kg</v>
      </c>
    </row>
    <row r="18">
      <c r="A18"/>
      <c r="B18" t="str">
        <f>Besoins!B13</f>
        <v>Crème fraîche épaisse 30% MG</v>
      </c>
      <c r="C18" s="6">
        <f>Besoins!E13</f>
        <v>4</v>
      </c>
      <c r="D18" t="str">
        <f>Besoins!F13</f>
        <v>kg</v>
      </c>
    </row>
    <row r="19">
      <c r="A19"/>
      <c r="B19" t="s">
        <v>85</v>
      </c>
      <c r="C19" s="6">
        <f>'Besoins'!$B$2*1.5</f>
        <v>1.5</v>
      </c>
      <c r="D19" t="s">
        <v>15</v>
      </c>
    </row>
    <row r="20">
      <c r="A20"/>
      <c r="B20" t="s">
        <v>83</v>
      </c>
      <c r="C20" s="6">
        <f>'Besoins'!$B$2*0.2</f>
        <v>0.2</v>
      </c>
      <c r="D20" t="s">
        <v>19</v>
      </c>
    </row>
    <row r="21">
      <c r="A21" t="s" s="14">
        <v>86</v>
      </c>
      <c r="B21" t="str" s="11">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v>
      </c>
      <c r="C21"/>
      <c r="D21"/>
    </row>
    <row r="22">
      <c r="A22" t="s" s="14">
        <v>87</v>
      </c>
      <c r="B22" t="str" s="11">
        <f>Procedure!D7</f>
        <v>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2"/>
      <c r="D22"/>
    </row>
    <row r="23">
      <c r="A23"/>
      <c r="B23"/>
      <c r="C23"/>
      <c r="D23"/>
    </row>
    <row r="24">
      <c r="A24" t="s" s="13">
        <v>88</v>
      </c>
      <c r="B24"/>
      <c r="C24"/>
      <c r="D24"/>
    </row>
    <row r="25">
      <c r="A25" t="s" s="14">
        <v>80</v>
      </c>
      <c r="B25" t="str" s="11">
        <f>"[DISSOUDRE] "&amp;Procedure!D8</f>
        <v>[DISSOUDRE] Délayer la poudre dans l'eau froide en fouettant, puis porter à ébullition en remuant régulièrement.</v>
      </c>
      <c r="C25"/>
      <c r="D25"/>
    </row>
    <row r="26">
      <c r="A26"/>
      <c r="B26" t="str">
        <f>Besoins!B7</f>
        <v>Eau (robinet - moy. France 2026)</v>
      </c>
      <c r="C26" s="6">
        <f>Besoins!E7</f>
        <v>1.47</v>
      </c>
      <c r="D26" t="str">
        <f>Besoins!F7</f>
        <v>lt</v>
      </c>
    </row>
    <row r="27">
      <c r="A27"/>
      <c r="B27" t="str">
        <f>Besoins!B11</f>
        <v>Bouillon de Volaille déshydraté (Knorr Professional)</v>
      </c>
      <c r="C27" s="6">
        <f>Besoins!E11</f>
        <v>0.03</v>
      </c>
      <c r="D27" t="str">
        <f>Besoins!F11</f>
        <v>kg</v>
      </c>
    </row>
    <row r="28">
      <c r="A28"/>
      <c r="B28"/>
      <c r="C28"/>
      <c r="D28"/>
    </row>
    <row r="29">
      <c r="A29" t="s" s="15">
        <v>89</v>
      </c>
      <c r="B29"/>
      <c r="C29"/>
      <c r="D29"/>
    </row>
  </sheetData>
  <sheetProtection sheet="1" formatRows="0" formatColumns="0"/>
  <mergeCells count="12">
    <mergeCell ref="A1:D1"/>
    <mergeCell ref="A2:D2"/>
    <mergeCell ref="A4:D4"/>
    <mergeCell ref="B5:D5"/>
    <mergeCell ref="B6:D6"/>
    <mergeCell ref="B10:D10"/>
    <mergeCell ref="B16:D16"/>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2026-09-27T17:26:34Z</dcterms:created>
  <dc:title>TARTIFLETTE À LA CRÈME DE REBLO</dc:title>
  <dc:subject/>
  <dc:creator>CUIS.web</dc:creator>
  <cp:lastModifiedBy/>
  <cp:keywords/>
  <dc:description>Export automatique — moteur récursif d'origine : Bernard Vandendaele</dc:description>
  <cp:category/>
  <dc:language>en-US</dc:language>
  <dcterms:modified xsi:type="dcterms:W3CDTF">2026-09-27T17:26:34Z</dcterms:modified>
  <cp:revision>1</cp:revision>
</cp:coreProperties>
</file>