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<sst xmlns="http://schemas.openxmlformats.org/spreadsheetml/2006/main" count="105" uniqueCount="105">
  <si>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</si>
  <si>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</si>
  <si>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</si>
  <si>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</si>
  <si>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</si>
  <si>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</si>
  <si>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</si>
  <si>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</si>
  <si>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</si>
  <si>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</si>
  <si>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</si>
  <si>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</si>
  <si>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</si>
  <si>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</si>
  <si>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</si>
  <si>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</si>
  <si>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EPI-PAELLA</t>
  </si>
  <si>
    <t>Épices paëlla (type Spigol / Rizdor)</t>
  </si>
  <si>
    <t>Épices en poudre et graines</t>
  </si>
  <si>
    <t>kg</t>
  </si>
  <si>
    <t>FALAFEL-PREPA</t>
  </si>
  <si>
    <t>Falafels prêts à cuire — à réactualiser</t>
  </si>
  <si>
    <t>EPI-POIVRE-NOIR</t>
  </si>
  <si>
    <t>Poivre noir moulu</t>
  </si>
  <si>
    <t>RNME101420</t>
  </si>
  <si>
    <t>Bouillon de légumes déshydraté</t>
  </si>
  <si>
    <t>Assaisonnements et corps gras</t>
  </si>
  <si>
    <t>RNME101403</t>
  </si>
  <si>
    <t>Huile olive vierge extra bidon 5L</t>
  </si>
  <si>
    <t>u</t>
  </si>
  <si>
    <t>RNME101453</t>
  </si>
  <si>
    <t>Riz long indica étuvé sac 5kg</t>
  </si>
  <si>
    <t>Féculents et légumineuses</t>
  </si>
  <si>
    <t>RNM3770123</t>
  </si>
  <si>
    <t>CITRON Espagne cat.I 4(58-67mm)</t>
  </si>
  <si>
    <t>Légumes</t>
  </si>
  <si>
    <t>RNM9360123</t>
  </si>
  <si>
    <t>TOMATE ronde Maroc cat.I 67-82mm</t>
  </si>
  <si>
    <t>SEL-FIN</t>
  </si>
  <si>
    <t>Sel fin de cuisine</t>
  </si>
  <si>
    <t>Sels et condiments de base</t>
  </si>
  <si>
    <t>RNMS00812</t>
  </si>
  <si>
    <t>Ail haché IQF</t>
  </si>
  <si>
    <t>Légumes surgelés</t>
  </si>
  <si>
    <t>BOULETTE-VEGE</t>
  </si>
  <si>
    <t>Boulettes végétales au soja (cuites, surgelées)</t>
  </si>
  <si>
    <t>HARICOT-PLAT-ESP</t>
  </si>
  <si>
    <t>Haricots plats d'Espagne surgeles</t>
  </si>
  <si>
    <t>RNMS00780</t>
  </si>
  <si>
    <t>Oignons émincés surgelés</t>
  </si>
  <si>
    <t>RNMS00764</t>
  </si>
  <si>
    <t>Petits pois doux très fins surgelés</t>
  </si>
  <si>
    <t>RNMS00866</t>
  </si>
  <si>
    <t>Poivrons verts rouges en lanières surgelés</t>
  </si>
  <si>
    <t>Total</t>
  </si>
  <si>
    <t>Recette</t>
  </si>
  <si>
    <t>#</t>
  </si>
  <si>
    <t>Verbe</t>
  </si>
  <si>
    <t>Étape</t>
  </si>
  <si>
    <t>Précision technique</t>
  </si>
  <si>
    <t>Durée</t>
  </si>
  <si>
    <t>PAËLLA VÉGÉTARIENNE</t>
  </si>
  <si>
    <t>PAËLLA — GARNITURE AROMATIQUE ET LÉGUMES</t>
  </si>
  <si>
    <t>Bouillon de légumes reconstitué (collectivité)</t>
  </si>
  <si>
    <t>DISSOUDRE</t>
  </si>
  <si>
    <t>Dissoudre la poudre dans l'eau bouillante en fouettant, suivant les recommandations du fabricant.</t>
  </si>
  <si>
    <t>Niveau</t>
  </si>
  <si>
    <t>Composant</t>
  </si>
  <si>
    <t>Type</t>
  </si>
  <si>
    <t>Quantité (× multiplicateur, voir feuille Besoins)</t>
  </si>
  <si>
    <t>recette</t>
  </si>
  <si>
    <t xml:space="preserve">    ↳ PAËLLA — GARNITURE AROMATIQUE ET LÉGUMES</t>
  </si>
  <si>
    <t xml:space="preserve">        ↳ Oignons émincés surgelés</t>
  </si>
  <si>
    <t>matiere</t>
  </si>
  <si>
    <t xml:space="preserve">        ↳ Poivrons verts rouges en lanières surgelés</t>
  </si>
  <si>
    <t xml:space="preserve">        ↳ Haricots plats d'Espagne surgeles</t>
  </si>
  <si>
    <t xml:space="preserve">        ↳ Petits pois doux très fins surgelés</t>
  </si>
  <si>
    <t xml:space="preserve">        ↳ Ail haché IQF</t>
  </si>
  <si>
    <t xml:space="preserve">        ↳ TOMATE ronde Maroc cat.I 67-82mm</t>
  </si>
  <si>
    <t xml:space="preserve">        ↳ HUILE OLIVE (L) (conv.)</t>
  </si>
  <si>
    <t>conversion</t>
  </si>
  <si>
    <t xml:space="preserve">        ↳ Épices paëlla (type Spigol / Rizdor)</t>
  </si>
  <si>
    <t xml:space="preserve">    ↳ Falafel (pièce) (conv.)</t>
  </si>
  <si>
    <t xml:space="preserve">    ↳ Boulette végétale (pièce) (conv.)</t>
  </si>
  <si>
    <t xml:space="preserve">    ↳ Bouillon de légumes reconstitué (collectivité)</t>
  </si>
  <si>
    <t xml:space="preserve">        ↳ Eau (robinet - moy. France 2026)</t>
  </si>
  <si>
    <t xml:space="preserve">        ↳ Bouillon de légumes déshydraté</t>
  </si>
  <si>
    <t xml:space="preserve">    ↳ Riz long indica étuvé sac 5kg</t>
  </si>
  <si>
    <t xml:space="preserve">    ↳ CITRON Espagne cat.I 4(58-67mm)</t>
  </si>
  <si>
    <t xml:space="preserve">    ↳ Sel fin de cuisine</t>
  </si>
  <si>
    <t xml:space="preserve">    ↳ Poivre noir moulu</t>
  </si>
  <si>
    <t>Fiche technique — PAËLLA VÉGÉTARIENNE</t>
  </si>
  <si>
    <t>PAËLLA VÉGÉTARIENNE  GRO_CDC_151D</t>
  </si>
  <si>
    <t>1.</t>
  </si>
  <si>
    <t>2.</t>
  </si>
  <si>
    <t xml:space="preserve">    Falafel (pièce) (conv.)</t>
  </si>
  <si>
    <t xml:space="preserve">    Boulette végétale (pièce) (conv.)</t>
  </si>
  <si>
    <t xml:space="preserve">    Bouillon de légumes reconstitué (collectivité)</t>
  </si>
  <si>
    <t>3.</t>
  </si>
  <si>
    <t xml:space="preserve">    PAËLLA — GARNITURE AROMATIQUE ET LÉGUMES</t>
  </si>
  <si>
    <t>4.</t>
  </si>
  <si>
    <t>↳ PAËLLA — GARNITURE AROMATIQUE ET LÉGUMES  GRO-PAELLA-LEG</t>
  </si>
  <si>
    <t xml:space="preserve">    HUILE OLIVE (L) (conv.)</t>
  </si>
  <si>
    <t>↳ Bouillon de légumes reconstitué (collectivité)  GRO-BOUIL-LEG</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</si>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</sst>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19.6</v>
      </c>
      <c r="E7" s="6">
        <f>D7*$B$2</f>
        <v>19.6</v>
      </c>
      <c r="F7" t="s">
        <v>15</v>
      </c>
      <c r="G7" s="8">
        <f>E7*0.0043</f>
        <v>0.08428</v>
      </c>
    </row>
    <row r="8">
      <c r="A8" t="s">
        <v>16</v>
      </c>
      <c r="B8" t="s">
        <v>17</v>
      </c>
      <c r="C8" t="s">
        <v>18</v>
      </c>
      <c r="D8" s="4">
        <v>0.024</v>
      </c>
      <c r="E8" s="6">
        <f>D8*$B$2</f>
        <v>0.024</v>
      </c>
      <c r="F8" t="s">
        <v>19</v>
      </c>
      <c r="G8" s="8">
        <f>E8*43.5071</f>
        <v>1.04417</v>
      </c>
    </row>
    <row r="9">
      <c r="A9" t="s">
        <v>20</v>
      </c>
      <c r="B9" t="s">
        <v>21</v>
      </c>
      <c r="C9" t="s">
        <v>18</v>
      </c>
      <c r="D9" s="4">
        <v>5</v>
      </c>
      <c r="E9" s="6">
        <f>D9*$B$2</f>
        <v>5</v>
      </c>
      <c r="F9" t="s">
        <v>19</v>
      </c>
      <c r="G9" s="8">
        <f>E9*9</f>
        <v>45</v>
      </c>
    </row>
    <row r="10">
      <c r="A10" t="s">
        <v>22</v>
      </c>
      <c r="B10" t="s">
        <v>23</v>
      </c>
      <c r="C10" t="s">
        <v>18</v>
      </c>
      <c r="D10" s="4">
        <v>0.007</v>
      </c>
      <c r="E10" s="6">
        <f>D10*$B$2</f>
        <v>0.007</v>
      </c>
      <c r="F10" t="s">
        <v>19</v>
      </c>
      <c r="G10" s="8">
        <f>E10*12.5</f>
        <v>0.0875</v>
      </c>
    </row>
    <row r="11">
      <c r="A11" t="s">
        <v>24</v>
      </c>
      <c r="B11" t="s">
        <v>25</v>
      </c>
      <c r="C11" t="s">
        <v>26</v>
      </c>
      <c r="D11" s="4">
        <v>0.4</v>
      </c>
      <c r="E11" s="6">
        <f>D11*$B$2</f>
        <v>0.4</v>
      </c>
      <c r="F11" t="s">
        <v>19</v>
      </c>
      <c r="G11" s="8">
        <f>E11*18.76</f>
        <v>7.504</v>
      </c>
    </row>
    <row r="12">
      <c r="A12" t="s">
        <v>27</v>
      </c>
      <c r="B12" t="s">
        <v>28</v>
      </c>
      <c r="C12" t="s">
        <v>26</v>
      </c>
      <c r="D12" s="4">
        <v>0.6</v>
      </c>
      <c r="E12" s="6">
        <f>D12*$B$2</f>
        <v>0.6</v>
      </c>
      <c r="F12" t="s">
        <v>29</v>
      </c>
      <c r="G12" s="8">
        <f>E12*65.22</f>
        <v>39.132</v>
      </c>
    </row>
    <row r="13">
      <c r="A13" t="s">
        <v>30</v>
      </c>
      <c r="B13" t="s">
        <v>31</v>
      </c>
      <c r="C13" t="s">
        <v>32</v>
      </c>
      <c r="D13" s="4">
        <v>10</v>
      </c>
      <c r="E13" s="6">
        <f>D13*$B$2</f>
        <v>10</v>
      </c>
      <c r="F13" t="s">
        <v>19</v>
      </c>
      <c r="G13" s="8">
        <f>E13*2.71</f>
        <v>27.1</v>
      </c>
    </row>
    <row r="14">
      <c r="A14" t="s">
        <v>33</v>
      </c>
      <c r="B14" t="s">
        <v>34</v>
      </c>
      <c r="C14" t="s">
        <v>35</v>
      </c>
      <c r="D14" s="4">
        <v>3</v>
      </c>
      <c r="E14" s="6">
        <f>D14*$B$2</f>
        <v>3</v>
      </c>
      <c r="F14" t="s">
        <v>19</v>
      </c>
      <c r="G14" s="8">
        <f>E14*1.8</f>
        <v>5.4</v>
      </c>
    </row>
    <row r="15">
      <c r="A15" t="s">
        <v>36</v>
      </c>
      <c r="B15" t="s">
        <v>37</v>
      </c>
      <c r="C15" t="s">
        <v>35</v>
      </c>
      <c r="D15" s="4">
        <v>6</v>
      </c>
      <c r="E15" s="6">
        <f>D15*$B$2</f>
        <v>6</v>
      </c>
      <c r="F15" t="s">
        <v>19</v>
      </c>
      <c r="G15" s="8">
        <f>E15*2.8</f>
        <v>16.8</v>
      </c>
    </row>
    <row r="16">
      <c r="A16" t="s">
        <v>38</v>
      </c>
      <c r="B16" t="s">
        <v>39</v>
      </c>
      <c r="C16" t="s">
        <v>40</v>
      </c>
      <c r="D16" s="4">
        <v>0.073</v>
      </c>
      <c r="E16" s="6">
        <f>D16*$B$2</f>
        <v>0.073</v>
      </c>
      <c r="F16" t="s">
        <v>19</v>
      </c>
      <c r="G16" s="8">
        <f>E16*0.35</f>
        <v>0.02555</v>
      </c>
    </row>
    <row r="17">
      <c r="A17" t="s">
        <v>41</v>
      </c>
      <c r="B17" t="s">
        <v>42</v>
      </c>
      <c r="C17" t="s">
        <v>43</v>
      </c>
      <c r="D17" s="4">
        <v>0.3</v>
      </c>
      <c r="E17" s="6">
        <f>D17*$B$2</f>
        <v>0.3</v>
      </c>
      <c r="F17" t="s">
        <v>19</v>
      </c>
      <c r="G17" s="8">
        <f>E17*9.26</f>
        <v>2.778</v>
      </c>
    </row>
    <row r="18">
      <c r="A18" t="s">
        <v>44</v>
      </c>
      <c r="B18" t="s">
        <v>45</v>
      </c>
      <c r="C18" t="s">
        <v>43</v>
      </c>
      <c r="D18" s="4">
        <v>8</v>
      </c>
      <c r="E18" s="6">
        <f>D18*$B$2</f>
        <v>8</v>
      </c>
      <c r="F18" t="s">
        <v>19</v>
      </c>
      <c r="G18" s="8">
        <f>E18*9</f>
        <v>72</v>
      </c>
    </row>
    <row r="19">
      <c r="A19" t="s">
        <v>46</v>
      </c>
      <c r="B19" t="s">
        <v>47</v>
      </c>
      <c r="C19" t="s">
        <v>43</v>
      </c>
      <c r="D19" s="4">
        <v>3</v>
      </c>
      <c r="E19" s="6">
        <f>D19*$B$2</f>
        <v>3</v>
      </c>
      <c r="F19" t="s">
        <v>19</v>
      </c>
      <c r="G19" s="8">
        <f>E19*3.5</f>
        <v>10.5</v>
      </c>
    </row>
    <row r="20">
      <c r="A20" t="s">
        <v>48</v>
      </c>
      <c r="B20" t="s">
        <v>49</v>
      </c>
      <c r="C20" t="s">
        <v>43</v>
      </c>
      <c r="D20" s="4">
        <v>6</v>
      </c>
      <c r="E20" s="6">
        <f>D20*$B$2</f>
        <v>6</v>
      </c>
      <c r="F20" t="s">
        <v>19</v>
      </c>
      <c r="G20" s="8">
        <f>E20*3.89</f>
        <v>23.34</v>
      </c>
    </row>
    <row r="21">
      <c r="A21" t="s">
        <v>50</v>
      </c>
      <c r="B21" t="s">
        <v>51</v>
      </c>
      <c r="C21" t="s">
        <v>43</v>
      </c>
      <c r="D21" s="4">
        <v>3</v>
      </c>
      <c r="E21" s="6">
        <f>D21*$B$2</f>
        <v>3</v>
      </c>
      <c r="F21" t="s">
        <v>19</v>
      </c>
      <c r="G21" s="8">
        <f>E21*3.21</f>
        <v>9.63</v>
      </c>
    </row>
    <row r="22">
      <c r="A22" t="s">
        <v>52</v>
      </c>
      <c r="B22" t="s">
        <v>53</v>
      </c>
      <c r="C22" t="s">
        <v>43</v>
      </c>
      <c r="D22" s="4">
        <v>3.75</v>
      </c>
      <c r="E22" s="6">
        <f>D22*$B$2</f>
        <v>3.75</v>
      </c>
      <c r="F22" t="s">
        <v>19</v>
      </c>
      <c r="G22" s="8">
        <f>E22*4.18</f>
        <v>15.675</v>
      </c>
    </row>
    <row r="23">
      <c r="A23"/>
      <c r="B23"/>
      <c r="C23"/>
      <c r="D23"/>
      <c r="E23"/>
      <c r="F23" t="s" s="9">
        <v>54</v>
      </c>
      <c r="G23" s="10">
        <f>SUM(G7:G22)</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55</v>
      </c>
      <c r="B1" t="s" s="7">
        <v>56</v>
      </c>
      <c r="C1" t="s" s="7">
        <v>57</v>
      </c>
      <c r="D1" t="s" s="7">
        <v>58</v>
      </c>
      <c r="E1" t="s" s="7">
        <v>59</v>
      </c>
      <c r="F1" t="s" s="7">
        <v>60</v>
      </c>
    </row>
    <row r="2">
      <c r="A2" t="s">
        <v>61</v>
      </c>
      <c r="B2">
        <v>1</v>
      </c>
      <c r="C2"/>
      <c r="D2" t="inlineStr" s="11">
        <is>
          <t>Mise en place du poste de travail — Vérifier les D.L.C., peser les denrées, sélectionner le matériel nécessaire. Laver et désinfecter le matériel et le poste de travail en suivant les protocoles.</t>
        </is>
      </c>
      <c r="E2" t="s" s="11"/>
      <c r="F2"/>
    </row>
    <row r="3">
      <c r="A3" t="s">
        <v>61</v>
      </c>
      <c r="B3">
        <v>2</v>
      </c>
      <c r="C3"/>
      <c r="D3" t="inlineStr" s="11">
        <is>
          <t>Préparations préliminaires — Déconditionner les produits surgelés suivant la procédure. Réserver au froid séparément les produits, dans des bacs GN 1/1 couverts. Laver et désinfecter les citrons. Couper en 8 quartiers les citrons. Réserver au froid dans une calotte filmée. Dans un rondeau, réaliser 20 litres de bouillon de légumes, à partir de bouillon déshydraté, en se reportant aux recommandations du fabricant. Maintenir au chaud en attente d'utilisation.</t>
        </is>
      </c>
      <c r="E3" t="s" s="11"/>
      <c r="F3"/>
    </row>
    <row r="4">
      <c r="A4" t="s">
        <v>61</v>
      </c>
      <c r="B4">
        <v>3</v>
      </c>
      <c r="C4"/>
      <c r="D4" t="inlineStr" s="11">
        <is>
          <t>Faire revenir la garniture — Dans la sauteuse, faire revenir la garniture aromatique (sous-recette « Paëlla — garniture aromatique et légumes »). Ajouter le riz, les haricots plats, les petits pois, l'ail haché, les épices et condiments. Remuer l'ensemble à l'aide d'une écumoire assez large, pour bien mélanger les éléments. Mouiller avec le bouillon de légumes. Pendant la cuisson, cuire au four à + 180 °C les falafels et les boulettes végétales en se reportant aux recommandations du fabricant. Porter à ébullition. Durant cette opération, écumer la surface de la paëlla, et en fin d'opération ajouter les quartiers de tomate. Couvrir et réduire la source de chaleur. Laisser cuire environ 35 à 40 minutes. Une variation du temps de cuisson peut intervenir en fonction de la qualité du riz. Vers la fin de cuisson, stopper la source de chaleur. La chaleur accumulée suffira pour finir la cuisson de la paëlla. Vérifier la cuisson. Respecter la procédure de fin de cuisson. Stocker en armoire chaude et maintenir à + 63 °C, en attente de consommation. Pour la cuisson de la paëlla au four : préchauffer le four sur la position chaleur mixte à + 170 °C. Lorsque tous les éléments sont mélangés dans la sauteuse, les répartir équitablement dans 8 bacs GN 1/1 H 100. Mouiller avec 2,5 L de bouillon de légumes. Couvrir. Étager les bacs sur l'échelle de four. Enfourner et cuire durant 45 minutes.</t>
        </is>
      </c>
      <c r="E4" t="s" s="11"/>
      <c r="F4"/>
    </row>
    <row r="5">
      <c r="A5" t="s">
        <v>61</v>
      </c>
      <c r="B5">
        <v>4</v>
      </c>
      <c r="C5"/>
      <c r="D5" t="inlineStr" s="11">
        <is>
          <t>Dresser et servir — Servir la paëlla à l'assiette, accompagnée d'un quartier de citron. Disposer sur chaque portion les falafels et les boulettes végétales. Des variations peuvent intervenir dans la composition de la paëlla, suivant le goût et les arrivages du moment susceptibles d'améliorer la paëlla. NB : pour faciliter le service, on peut cuire à part les morceaux de poulet. Traditionnellement le riz rond est utilisé pour la confection de la paëlla, mais les grains s'agglomèrent pendant la cuisson.</t>
        </is>
      </c>
      <c r="E5" t="s" s="11"/>
      <c r="F5"/>
    </row>
    <row r="6">
      <c r="A6" t="s">
        <v>62</v>
      </c>
      <c r="B6">
        <v>1</v>
      </c>
      <c r="C6"/>
      <c r="D6" t="inlineStr" s="11">
        <is>
          <t>Préparations préliminaires — Déconditionner les produits surgelés suivant la procédure. Réserver au froid séparément les produits, dans des bacs GN 1/1 couverts. Laver et désinfecter les tomates. Retirer le pédoncule et couper les tomates en quartiers.</t>
        </is>
      </c>
      <c r="E6" t="s" s="11"/>
      <c r="F6"/>
    </row>
    <row r="7">
      <c r="A7" t="s">
        <v>62</v>
      </c>
      <c r="B7">
        <v>2</v>
      </c>
      <c r="C7"/>
      <c r="D7" t="inlineStr" s="11">
        <is>
          <t>Faire revenir la garniture aromatique — Dans la sauteuse, faire revenir à l'huile les oignons émincés. Ajouter les lanières de poivrons. Laisser suer à couvert quelques instants les deux éléments. Les haricots plats, les petits pois, l'ail haché, les épices et les quartiers de tomate sont ajoutés avec le riz (voir la fiche de la paëlla).</t>
        </is>
      </c>
      <c r="E7" t="s" s="11"/>
      <c r="F7"/>
    </row>
    <row r="8">
      <c r="A8" t="s">
        <v>63</v>
      </c>
      <c r="B8">
        <v>1</v>
      </c>
      <c r="C8" t="s">
        <v>64</v>
      </c>
      <c r="D8" t="s" s="11">
        <v>65</v>
      </c>
      <c r="E8" t="s" s="11"/>
      <c r="F8"/>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0"/>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66</v>
      </c>
      <c r="B1" t="s" s="7">
        <v>67</v>
      </c>
      <c r="C1" t="s" s="7">
        <v>68</v>
      </c>
      <c r="D1" t="s" s="7">
        <v>69</v>
      </c>
      <c r="E1" t="s" s="7">
        <v>10</v>
      </c>
    </row>
    <row r="2">
      <c r="A2">
        <v>0</v>
      </c>
      <c r="B2" t="s">
        <v>61</v>
      </c>
      <c r="C2" t="s">
        <v>70</v>
      </c>
      <c r="D2" s="6">
        <f>'Besoins'!$B$2*100</f>
        <v>100</v>
      </c>
      <c r="E2" t="s">
        <v>3</v>
      </c>
    </row>
    <row r="3">
      <c r="A3">
        <v>1</v>
      </c>
      <c r="B3" t="s">
        <v>71</v>
      </c>
      <c r="C3" t="s">
        <v>70</v>
      </c>
      <c r="D3" s="6">
        <f>'Besoins'!$B$2*150</f>
        <v>150</v>
      </c>
      <c r="E3" t="s">
        <v>3</v>
      </c>
    </row>
    <row r="4">
      <c r="A4">
        <v>2</v>
      </c>
      <c r="B4" t="s">
        <v>72</v>
      </c>
      <c r="C4" t="s">
        <v>73</v>
      </c>
      <c r="D4" s="6">
        <f>'Besoins'!$B$2*6</f>
        <v>6</v>
      </c>
      <c r="E4" t="s">
        <v>19</v>
      </c>
    </row>
    <row r="5">
      <c r="A5">
        <v>2</v>
      </c>
      <c r="B5" t="s">
        <v>74</v>
      </c>
      <c r="C5" t="s">
        <v>73</v>
      </c>
      <c r="D5" s="6">
        <f>'Besoins'!$B$2*3.75</f>
        <v>3.75</v>
      </c>
      <c r="E5" t="s">
        <v>19</v>
      </c>
    </row>
    <row r="6">
      <c r="A6">
        <v>2</v>
      </c>
      <c r="B6" t="s">
        <v>75</v>
      </c>
      <c r="C6" t="s">
        <v>73</v>
      </c>
      <c r="D6" s="6">
        <f>'Besoins'!$B$2*3</f>
        <v>3</v>
      </c>
      <c r="E6" t="s">
        <v>19</v>
      </c>
    </row>
    <row r="7">
      <c r="A7">
        <v>2</v>
      </c>
      <c r="B7" t="s">
        <v>76</v>
      </c>
      <c r="C7" t="s">
        <v>73</v>
      </c>
      <c r="D7" s="6">
        <f>'Besoins'!$B$2*3</f>
        <v>3</v>
      </c>
      <c r="E7" t="s">
        <v>19</v>
      </c>
    </row>
    <row r="8">
      <c r="A8">
        <v>2</v>
      </c>
      <c r="B8" t="s">
        <v>77</v>
      </c>
      <c r="C8" t="s">
        <v>73</v>
      </c>
      <c r="D8" s="6">
        <f>'Besoins'!$B$2*0.3</f>
        <v>0.3</v>
      </c>
      <c r="E8" t="s">
        <v>19</v>
      </c>
    </row>
    <row r="9">
      <c r="A9">
        <v>2</v>
      </c>
      <c r="B9" t="s">
        <v>78</v>
      </c>
      <c r="C9" t="s">
        <v>73</v>
      </c>
      <c r="D9" s="6">
        <f>'Besoins'!$B$2*6</f>
        <v>6</v>
      </c>
      <c r="E9" t="s">
        <v>19</v>
      </c>
    </row>
    <row r="10">
      <c r="A10">
        <v>2</v>
      </c>
      <c r="B10" t="s">
        <v>79</v>
      </c>
      <c r="C10" t="s">
        <v>80</v>
      </c>
      <c r="D10" s="6">
        <f>'Besoins'!$B$2*3</f>
        <v>3</v>
      </c>
      <c r="E10" t="s">
        <v>15</v>
      </c>
    </row>
    <row r="11">
      <c r="A11">
        <v>2</v>
      </c>
      <c r="B11" t="s">
        <v>81</v>
      </c>
      <c r="C11" t="s">
        <v>73</v>
      </c>
      <c r="D11" s="6">
        <f>'Besoins'!$B$2*0.024</f>
        <v>0.024</v>
      </c>
      <c r="E11" t="s">
        <v>19</v>
      </c>
    </row>
    <row r="12">
      <c r="A12">
        <v>1</v>
      </c>
      <c r="B12" t="s">
        <v>82</v>
      </c>
      <c r="C12" t="s">
        <v>80</v>
      </c>
      <c r="D12" s="6">
        <f>'Besoins'!$B$2*200</f>
        <v>200</v>
      </c>
      <c r="E12" t="s">
        <v>3</v>
      </c>
    </row>
    <row r="13">
      <c r="A13">
        <v>1</v>
      </c>
      <c r="B13" t="s">
        <v>83</v>
      </c>
      <c r="C13" t="s">
        <v>80</v>
      </c>
      <c r="D13" s="6">
        <f>'Besoins'!$B$2*400</f>
        <v>400</v>
      </c>
      <c r="E13" t="s">
        <v>3</v>
      </c>
    </row>
    <row r="14">
      <c r="A14">
        <v>1</v>
      </c>
      <c r="B14" t="s">
        <v>84</v>
      </c>
      <c r="C14" t="s">
        <v>70</v>
      </c>
      <c r="D14" s="6">
        <f>'Besoins'!$B$2*20</f>
        <v>20</v>
      </c>
      <c r="E14" t="s">
        <v>15</v>
      </c>
    </row>
    <row r="15">
      <c r="A15">
        <v>2</v>
      </c>
      <c r="B15" t="s">
        <v>85</v>
      </c>
      <c r="C15" t="s">
        <v>73</v>
      </c>
      <c r="D15" s="6">
        <f>'Besoins'!$B$2*19.6</f>
        <v>19.6</v>
      </c>
      <c r="E15" t="s">
        <v>15</v>
      </c>
    </row>
    <row r="16">
      <c r="A16">
        <v>2</v>
      </c>
      <c r="B16" t="s">
        <v>86</v>
      </c>
      <c r="C16" t="s">
        <v>73</v>
      </c>
      <c r="D16" s="6">
        <f>'Besoins'!$B$2*0.4</f>
        <v>0.4</v>
      </c>
      <c r="E16" t="s">
        <v>19</v>
      </c>
    </row>
    <row r="17">
      <c r="A17">
        <v>1</v>
      </c>
      <c r="B17" t="s">
        <v>87</v>
      </c>
      <c r="C17" t="s">
        <v>73</v>
      </c>
      <c r="D17" s="6">
        <f>'Besoins'!$B$2*10</f>
        <v>10</v>
      </c>
      <c r="E17" t="s">
        <v>19</v>
      </c>
    </row>
    <row r="18">
      <c r="A18">
        <v>1</v>
      </c>
      <c r="B18" t="s">
        <v>88</v>
      </c>
      <c r="C18" t="s">
        <v>73</v>
      </c>
      <c r="D18" s="6">
        <f>'Besoins'!$B$2*3</f>
        <v>3</v>
      </c>
      <c r="E18" t="s">
        <v>19</v>
      </c>
    </row>
    <row r="19">
      <c r="A19">
        <v>1</v>
      </c>
      <c r="B19" t="s">
        <v>89</v>
      </c>
      <c r="C19" t="s">
        <v>73</v>
      </c>
      <c r="D19" s="6">
        <f>'Besoins'!$B$2*0.073</f>
        <v>0.073</v>
      </c>
      <c r="E19" t="s">
        <v>19</v>
      </c>
    </row>
    <row r="20">
      <c r="A20">
        <v>1</v>
      </c>
      <c r="B20" t="s">
        <v>90</v>
      </c>
      <c r="C20" t="s">
        <v>73</v>
      </c>
      <c r="D20" s="6">
        <f>'Besoins'!$B$2*0.007</f>
        <v>0.007</v>
      </c>
      <c r="E20"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5"/>
  <cols>
    <col min="1" max="1" width="22" customWidth="1"/>
    <col min="2" max="2" width="52" customWidth="1"/>
    <col min="3" max="3" width="14" customWidth="1"/>
    <col min="4" max="4" width="10" customWidth="1"/>
  </cols>
  <sheetData>
    <row r="1" customHeight="1" ht="24">
      <c r="A1" t="s" s="2">
        <v>91</v>
      </c>
      <c r="B1"/>
      <c r="C1"/>
      <c r="D1"/>
    </row>
    <row r="2">
      <c r="A2" t="str" s="12">
        <f>"GRO_CDC_151D · GRO.COMPLETS · référence : "&amp;Besoins!B3&amp;" "&amp;Besoins!C3&amp;" · multiplicateur réglable sur la feuille ""Besoins"""</f>
        <v>GRO_CDC_151D · GRO.COMPLETS · référence : 100 pc · multiplicateur réglable sur la feuille </v>
      </c>
      <c r="B2"/>
      <c r="C2"/>
      <c r="D2"/>
    </row>
    <row r="3">
      <c r="A3"/>
      <c r="B3"/>
      <c r="C3"/>
      <c r="D3"/>
    </row>
    <row r="4">
      <c r="A4" t="s" s="13">
        <v>92</v>
      </c>
      <c r="B4"/>
      <c r="C4"/>
      <c r="D4"/>
    </row>
    <row r="5">
      <c r="A5" t="s" s="14">
        <v>93</v>
      </c>
      <c r="B5" t="str" s="11">
        <f>Procedure!D2</f>
        <v>Mise en place du poste de travail — Vérifier les D.L.C., peser les denrées, sélectionner le matériel nécessaire. Laver et désinfecter le matériel et le poste de travail en suivant les protocoles.</v>
      </c>
      <c r="C5"/>
      <c r="D5"/>
    </row>
    <row r="6">
      <c r="A6" t="s" s="14">
        <v>94</v>
      </c>
      <c r="B6" t="str" s="11">
        <f>Procedure!D3</f>
        <v>Préparations préliminaires — Déconditionner les produits surgelés suivant la procédure. Réserver au froid séparément les produits, dans des bacs GN 1/1 couverts. Laver et désinfecter les citrons. Couper en 8 quartiers les citrons. Réserver au froid dans une calotte filmée. Dans un rondeau, réaliser 20 litres de bouillon de légumes, à partir de bouillon déshydraté, en se reportant aux recommandations du fabricant. Maintenir au chaud en attente d'utilisation.</v>
      </c>
      <c r="C6"/>
      <c r="D6"/>
    </row>
    <row r="7">
      <c r="A7"/>
      <c r="B7" t="s">
        <v>95</v>
      </c>
      <c r="C7" s="6">
        <f>'Besoins'!$B$2*200</f>
        <v>200</v>
      </c>
      <c r="D7" t="s">
        <v>3</v>
      </c>
    </row>
    <row r="8">
      <c r="A8"/>
      <c r="B8" t="s">
        <v>96</v>
      </c>
      <c r="C8" s="6">
        <f>'Besoins'!$B$2*400</f>
        <v>400</v>
      </c>
      <c r="D8" t="s">
        <v>3</v>
      </c>
    </row>
    <row r="9">
      <c r="A9"/>
      <c r="B9" t="str">
        <f>Besoins!B14</f>
        <v>CITRON Espagne cat.I 4(58-67mm)</v>
      </c>
      <c r="C9" s="6">
        <f>Besoins!E14</f>
        <v>3</v>
      </c>
      <c r="D9" t="str">
        <f>Besoins!F14</f>
        <v>kg</v>
      </c>
    </row>
    <row r="10">
      <c r="A10"/>
      <c r="B10" t="s">
        <v>97</v>
      </c>
      <c r="C10" s="6">
        <f>'Besoins'!$B$2*20</f>
        <v>20</v>
      </c>
      <c r="D10" t="s">
        <v>15</v>
      </c>
    </row>
    <row r="11">
      <c r="A11" t="s" s="14">
        <v>98</v>
      </c>
      <c r="B11" t="str" s="11">
        <f>Procedure!D4</f>
        <v>Faire revenir la garniture — Dans la sauteuse, faire revenir la garniture aromatique (sous-recette « Paëlla — garniture aromatique et légumes »). Ajouter le riz, les haricots plats, les petits pois, l'ail haché, les épices et condiments. Remuer l'ensemble à l'aide d'une écumoire assez large, pour bien mélanger les éléments. Mouiller avec le bouillon de légumes. Pendant la cuisson, cuire au four à + 180 °C les falafels et les boulettes végétales en se reportant aux recommandations du fabricant. Porter à ébullition. Durant cette opération, écumer la surface de la paëlla, et en fin d'opération ajouter les quartiers de tomate. Couvrir et réduire la source de chaleur. Laisser cuire environ 35 à 40 minutes. Une variation du temps de cuisson peut intervenir en fonction de la qualité du riz. Vers la fin de cuisson, stopper la source de chaleur. La chaleur accumulée suffira pour finir la cuisson de la paëlla. Vérifier la cuisson. Respecter la procédure de fin de cuisson. Stocker en armoire chaude et maintenir à + 63 °C, en attente de consommation. Pour la cuisson de la paëlla au four : préchauffer le four sur la position chaleur mixte à + 170 °C. Lorsque tous les éléments sont mélangés dans la sauteuse, les répartir équitablement dans 8 bacs GN 1/1 H 100. Mouiller avec 2,5 L de bouillon de légumes. Couvrir. Étager les bacs sur l'échelle de four. Enfourner et cuire durant 45 minutes.</v>
      </c>
      <c r="C11"/>
      <c r="D11"/>
    </row>
    <row r="12">
      <c r="A12"/>
      <c r="B12" t="s">
        <v>99</v>
      </c>
      <c r="C12" s="6">
        <f>'Besoins'!$B$2*150</f>
        <v>150</v>
      </c>
      <c r="D12" t="s">
        <v>3</v>
      </c>
    </row>
    <row r="13">
      <c r="A13"/>
      <c r="B13" t="str">
        <f>Besoins!B13</f>
        <v>Riz long indica étuvé sac 5kg</v>
      </c>
      <c r="C13" s="6">
        <f>Besoins!E13</f>
        <v>10</v>
      </c>
      <c r="D13" t="str">
        <f>Besoins!F13</f>
        <v>kg</v>
      </c>
    </row>
    <row r="14">
      <c r="A14"/>
      <c r="B14" t="str">
        <f>Besoins!B16</f>
        <v>Sel fin de cuisine</v>
      </c>
      <c r="C14" s="6">
        <f>Besoins!E16</f>
        <v>0.073</v>
      </c>
      <c r="D14" t="str">
        <f>Besoins!F16</f>
        <v>kg</v>
      </c>
    </row>
    <row r="15">
      <c r="A15"/>
      <c r="B15" t="str">
        <f>Besoins!B10</f>
        <v>Poivre noir moulu</v>
      </c>
      <c r="C15" s="6">
        <f>Besoins!E10</f>
        <v>0.007</v>
      </c>
      <c r="D15" t="str">
        <f>Besoins!F10</f>
        <v>kg</v>
      </c>
    </row>
    <row r="16">
      <c r="A16" t="s" s="14">
        <v>100</v>
      </c>
      <c r="B16" t="str" s="11">
        <f>Procedure!D5</f>
        <v>Dresser et servir — Servir la paëlla à l'assiette, accompagnée d'un quartier de citron. Disposer sur chaque portion les falafels et les boulettes végétales. Des variations peuvent intervenir dans la composition de la paëlla, suivant le goût et les arrivages du moment susceptibles d'améliorer la paëlla. NB : pour faciliter le service, on peut cuire à part les morceaux de poulet. Traditionnellement le riz rond est utilisé pour la confection de la paëlla, mais les grains s'agglomèrent pendant la cuisson.</v>
      </c>
      <c r="C16"/>
      <c r="D16"/>
    </row>
    <row r="17">
      <c r="A17"/>
      <c r="B17"/>
      <c r="C17"/>
      <c r="D17"/>
    </row>
    <row r="18">
      <c r="A18" t="s" s="13">
        <v>101</v>
      </c>
      <c r="B18"/>
      <c r="C18"/>
      <c r="D18"/>
    </row>
    <row r="19">
      <c r="A19" t="s" s="14">
        <v>93</v>
      </c>
      <c r="B19" t="str" s="11">
        <f>Procedure!D6</f>
        <v>Préparations préliminaires — Déconditionner les produits surgelés suivant la procédure. Réserver au froid séparément les produits, dans des bacs GN 1/1 couverts. Laver et désinfecter les tomates. Retirer le pédoncule et couper les tomates en quartiers.</v>
      </c>
      <c r="C19"/>
      <c r="D19"/>
    </row>
    <row r="20">
      <c r="A20"/>
      <c r="B20" t="str">
        <f>Besoins!B20</f>
        <v>Oignons émincés surgelés</v>
      </c>
      <c r="C20" s="6">
        <f>Besoins!E20</f>
        <v>6</v>
      </c>
      <c r="D20" t="str">
        <f>Besoins!F20</f>
        <v>kg</v>
      </c>
    </row>
    <row r="21">
      <c r="A21"/>
      <c r="B21" t="str">
        <f>Besoins!B22</f>
        <v>Poivrons verts rouges en lanières surgelés</v>
      </c>
      <c r="C21" s="6">
        <f>Besoins!E22</f>
        <v>3.75</v>
      </c>
      <c r="D21" t="str">
        <f>Besoins!F22</f>
        <v>kg</v>
      </c>
    </row>
    <row r="22">
      <c r="A22"/>
      <c r="B22" t="str">
        <f>Besoins!B19</f>
        <v>Haricots plats d'Espagne surgeles</v>
      </c>
      <c r="C22" s="6">
        <f>Besoins!E19</f>
        <v>3</v>
      </c>
      <c r="D22" t="str">
        <f>Besoins!F19</f>
        <v>kg</v>
      </c>
    </row>
    <row r="23">
      <c r="A23"/>
      <c r="B23" t="str">
        <f>Besoins!B21</f>
        <v>Petits pois doux très fins surgelés</v>
      </c>
      <c r="C23" s="6">
        <f>Besoins!E21</f>
        <v>3</v>
      </c>
      <c r="D23" t="str">
        <f>Besoins!F21</f>
        <v>kg</v>
      </c>
    </row>
    <row r="24">
      <c r="A24"/>
      <c r="B24" t="str">
        <f>Besoins!B17</f>
        <v>Ail haché IQF</v>
      </c>
      <c r="C24" s="6">
        <f>Besoins!E17</f>
        <v>0.3</v>
      </c>
      <c r="D24" t="str">
        <f>Besoins!F17</f>
        <v>kg</v>
      </c>
    </row>
    <row r="25">
      <c r="A25"/>
      <c r="B25" t="str">
        <f>Besoins!B15</f>
        <v>TOMATE ronde Maroc cat.I 67-82mm</v>
      </c>
      <c r="C25" s="6">
        <f>Besoins!E15</f>
        <v>6</v>
      </c>
      <c r="D25" t="str">
        <f>Besoins!F15</f>
        <v>kg</v>
      </c>
    </row>
    <row r="26">
      <c r="A26" t="s" s="14">
        <v>94</v>
      </c>
      <c r="B26" t="str" s="11">
        <f>Procedure!D7</f>
        <v>Faire revenir la garniture aromatique — Dans la sauteuse, faire revenir à l'huile les oignons émincés. Ajouter les lanières de poivrons. Laisser suer à couvert quelques instants les deux éléments. Les haricots plats, les petits pois, l'ail haché, les épices et les quartiers de tomate sont ajoutés avec le riz (voir la fiche de la paëlla).</v>
      </c>
      <c r="C26"/>
      <c r="D26"/>
    </row>
    <row r="27">
      <c r="A27"/>
      <c r="B27" t="s">
        <v>102</v>
      </c>
      <c r="C27" s="6">
        <f>'Besoins'!$B$2*3</f>
        <v>3</v>
      </c>
      <c r="D27" t="s">
        <v>15</v>
      </c>
    </row>
    <row r="28">
      <c r="A28"/>
      <c r="B28" t="str">
        <f>Besoins!B8</f>
        <v>Épices paëlla (type Spigol / Rizdor)</v>
      </c>
      <c r="C28" s="6">
        <f>Besoins!E8</f>
        <v>0.024</v>
      </c>
      <c r="D28" t="str">
        <f>Besoins!F8</f>
        <v>kg</v>
      </c>
    </row>
    <row r="29">
      <c r="A29"/>
      <c r="B29"/>
      <c r="C29"/>
      <c r="D29"/>
    </row>
    <row r="30">
      <c r="A30" t="s" s="13">
        <v>103</v>
      </c>
      <c r="B30"/>
      <c r="C30"/>
      <c r="D30"/>
    </row>
    <row r="31">
      <c r="A31" t="s" s="14">
        <v>93</v>
      </c>
      <c r="B31" t="str" s="11">
        <f>"[DISSOUDRE] "&amp;Procedure!D8</f>
        <v>[DISSOUDRE] Dissoudre la poudre dans l'eau bouillante en fouettant, suivant les recommandations du fabricant.</v>
      </c>
      <c r="C31"/>
      <c r="D31"/>
    </row>
    <row r="32">
      <c r="A32"/>
      <c r="B32" t="str">
        <f>Besoins!B7</f>
        <v>Eau (robinet - moy. France 2026)</v>
      </c>
      <c r="C32" s="6">
        <f>Besoins!E7</f>
        <v>19.6</v>
      </c>
      <c r="D32" t="str">
        <f>Besoins!F7</f>
        <v>lt</v>
      </c>
    </row>
    <row r="33">
      <c r="A33"/>
      <c r="B33" t="str">
        <f>Besoins!B11</f>
        <v>Bouillon de légumes déshydraté</v>
      </c>
      <c r="C33" s="6">
        <f>Besoins!E11</f>
        <v>0.4</v>
      </c>
      <c r="D33" t="str">
        <f>Besoins!F11</f>
        <v>kg</v>
      </c>
    </row>
    <row r="34">
      <c r="A34"/>
      <c r="B34"/>
      <c r="C34"/>
      <c r="D34"/>
    </row>
    <row r="35">
      <c r="A35" t="s" s="15">
        <v>104</v>
      </c>
      <c r="B35"/>
      <c r="C35"/>
      <c r="D35"/>
    </row>
  </sheetData>
  <sheetProtection sheet="1" formatRows="0" formatColumns="0"/>
  <mergeCells count="13">
    <mergeCell ref="A1:D1"/>
    <mergeCell ref="A2:D2"/>
    <mergeCell ref="A4:D4"/>
    <mergeCell ref="B5:D5"/>
    <mergeCell ref="B6:D6"/>
    <mergeCell ref="B11:D11"/>
    <mergeCell ref="B16:D16"/>
    <mergeCell ref="A18:D18"/>
    <mergeCell ref="B19:D19"/>
    <mergeCell ref="B26:D26"/>
    <mergeCell ref="A30:D30"/>
    <mergeCell ref="B31:D31"/>
    <mergeCell ref="A35:D3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2026-09-27T15:18:33Z</dcterms:created>
  <dc:title>PAËLLA VÉGÉTARIENNE</dc:title>
  <dc:subject/>
  <dc:creator>CUIS.web</dc:creator>
  <cp:lastModifiedBy/>
  <cp:keywords/>
  <dc:description>Export automatique — moteur récursif d'origine : Bernard Vandendaele</dc:description>
  <cp:category/>
  <dc:language>en-US</dc:language>
  <dcterms:modified xsi:type="dcterms:W3CDTF">2026-09-27T15:18:33Z</dcterms:modified>
  <cp:revision>1</cp:revision>
</cp:coreProperties>
</file>