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<sst xmlns="http://schemas.openxmlformats.org/spreadsheetml/2006/main" count="115" uniqueCount="115">
  <si>
    <t>Besoins matière</t>
  </si>
  <si>
    <t>Multiplicateur souhaité</t>
  </si>
  <si>
    <t>Quantité de référence</t>
  </si>
  <si>
    <t>pc</t>
  </si>
  <si>
    <t>Quantité obtenue</t>
  </si>
  <si>
    <t>Code</t>
  </si>
  <si>
    <t>Matière première</t>
  </si>
  <si>
    <t>Classe</t>
  </si>
  <si>
    <t>Base (×1, modifiable)</t>
  </si>
  <si>
    <t>Quantité</t>
  </si>
  <si>
    <t>Unité</t>
  </si>
  <si>
    <t>Coût</t>
  </si>
  <si>
    <t>CONC-TOMATE</t>
  </si>
  <si>
    <t>Concentré de tomate double</t>
  </si>
  <si>
    <t>Concentrés et purées cuisines</t>
  </si>
  <si>
    <t>kg</t>
  </si>
  <si>
    <t>TABASCO</t>
  </si>
  <si>
    <t>Sauce Tabasco piment rouge</t>
  </si>
  <si>
    <t>Sauces et ketchup</t>
  </si>
  <si>
    <t>lt</t>
  </si>
  <si>
    <t>00000061</t>
  </si>
  <si>
    <t>EAU</t>
  </si>
  <si>
    <t>Matières diverses (à trier)</t>
  </si>
  <si>
    <t>EPI-CUMIN-POW</t>
  </si>
  <si>
    <t>Cumin moulu</t>
  </si>
  <si>
    <t>Épices en poudre et graines</t>
  </si>
  <si>
    <t>EPI-CHILI-POW</t>
  </si>
  <si>
    <t>Piment en poudre (chili)</t>
  </si>
  <si>
    <t>MEL-HERBES-PRO</t>
  </si>
  <si>
    <t>Herbes de Provence</t>
  </si>
  <si>
    <t>Mélanges et épices composées</t>
  </si>
  <si>
    <t>MAGGI-BOUIL-BOE</t>
  </si>
  <si>
    <t>Bouillon de bœuf déshydraté (Maggi)</t>
  </si>
  <si>
    <t>Fonds déshydratés et poudres</t>
  </si>
  <si>
    <t>KNORR-FBLIE-STD</t>
  </si>
  <si>
    <t>Fonds Brun Lié (Knorr Professional)</t>
  </si>
  <si>
    <t>HUI-TOURNESOL</t>
  </si>
  <si>
    <t>Huile de tournesol raffinée vrac</t>
  </si>
  <si>
    <t>Huiles végétales</t>
  </si>
  <si>
    <t>HARICOT-RGE-SEC</t>
  </si>
  <si>
    <t>Haricots rouges secs</t>
  </si>
  <si>
    <t>Céréales et légumineuses sèches</t>
  </si>
  <si>
    <t>SEL-GROS</t>
  </si>
  <si>
    <t>Gros sel de mer</t>
  </si>
  <si>
    <t>Sels et condiments de base</t>
  </si>
  <si>
    <t>SEL-FIN</t>
  </si>
  <si>
    <t>Sel fin de cuisine</t>
  </si>
  <si>
    <t>DAREGAL-AIL-CP</t>
  </si>
  <si>
    <t>Ail coupé surgelé (Daregal 250gr)</t>
  </si>
  <si>
    <t>Légumes surgelés</t>
  </si>
  <si>
    <t>TOMATE-DES-SURG</t>
  </si>
  <si>
    <t>Dés de tomates surgelés</t>
  </si>
  <si>
    <t>OIGNON-EMI-SURG</t>
  </si>
  <si>
    <t>Oignons émincés surgelés</t>
  </si>
  <si>
    <t>POIVRON-LAN-SURG</t>
  </si>
  <si>
    <t>Poivrons en lanières surgelés</t>
  </si>
  <si>
    <t>BOEUF-EGREN-SG</t>
  </si>
  <si>
    <t>Bœuf haché égrenée surgelé BIO 15%MG</t>
  </si>
  <si>
    <t>Viandes surgelées</t>
  </si>
  <si>
    <t>Total</t>
  </si>
  <si>
    <t>Recette</t>
  </si>
  <si>
    <t>#</t>
  </si>
  <si>
    <t>Verbe</t>
  </si>
  <si>
    <t>Étape</t>
  </si>
  <si>
    <t>Précision technique</t>
  </si>
  <si>
    <t>Durée</t>
  </si>
  <si>
    <t>CHILI CON CARNE</t>
  </si>
  <si>
    <t>Bouillon de bœuf reconstitué (collectivité)</t>
  </si>
  <si>
    <t>Délayer la poudre dans l'eau froide en fouettant, puis porter à ébullition en remuant régulièrement.</t>
  </si>
  <si>
    <t>Fond brun de veau reconstitue (collectivite)</t>
  </si>
  <si>
    <t>DISSOUDRE</t>
  </si>
  <si>
    <t>Concentré de tomate — boîte 4/4 (collectivité)</t>
  </si>
  <si>
    <t>Niveau</t>
  </si>
  <si>
    <t>Composant</t>
  </si>
  <si>
    <t>Type</t>
  </si>
  <si>
    <t>Quantité (× multiplicateur, voir feuille Besoins)</t>
  </si>
  <si>
    <t>recette</t>
  </si>
  <si>
    <t xml:space="preserve">    ↳ Haricots rouges secs</t>
  </si>
  <si>
    <t>matiere</t>
  </si>
  <si>
    <t xml:space="preserve">    ↳ Sel fin de cuisine</t>
  </si>
  <si>
    <t xml:space="preserve">    ↳ Bouillon de bœuf reconstitué (collectivité)</t>
  </si>
  <si>
    <t xml:space="preserve">        ↳ EAU</t>
  </si>
  <si>
    <t xml:space="preserve">        ↳ Bouillon de bœuf déshydraté (Maggi)</t>
  </si>
  <si>
    <t xml:space="preserve">    ↳ Gros sel de mer</t>
  </si>
  <si>
    <t xml:space="preserve">    ↳ Bœuf haché égrenée surgelé BIO 15%MG</t>
  </si>
  <si>
    <t xml:space="preserve">    ↳ Fond brun de veau reconstitue (collectivite)</t>
  </si>
  <si>
    <t xml:space="preserve">        ↳ Fonds Brun Lié (Knorr Professional)</t>
  </si>
  <si>
    <t xml:space="preserve">    ↳ Huile de tournesol raffinée vrac</t>
  </si>
  <si>
    <t xml:space="preserve">    ↳ Oignons émincés surgelés</t>
  </si>
  <si>
    <t xml:space="preserve">    ↳ Dés de tomates surgelés</t>
  </si>
  <si>
    <t xml:space="preserve">    ↳ Concentré de tomate — boîte 4/4 (collectivité)</t>
  </si>
  <si>
    <t xml:space="preserve">        ↳ Concentré de tomate double</t>
  </si>
  <si>
    <t xml:space="preserve">    ↳ Poivrons en lanières surgelés</t>
  </si>
  <si>
    <t xml:space="preserve">    ↳ Ail coupé surgelé (Daregal 250gr)</t>
  </si>
  <si>
    <t xml:space="preserve">    ↳ Herbes de Provence</t>
  </si>
  <si>
    <t xml:space="preserve">    ↳ Cumin moulu</t>
  </si>
  <si>
    <t xml:space="preserve">    ↳ Piment en poudre (chili)</t>
  </si>
  <si>
    <t xml:space="preserve">    ↳ Tabasco Gouttes (conv.)</t>
  </si>
  <si>
    <t>conversion</t>
  </si>
  <si>
    <t>Fiche technique — CHILI CON CARNE</t>
  </si>
  <si>
    <t>CHILI CON CARNE  GRO_CDC_141</t>
  </si>
  <si>
    <t>1.</t>
  </si>
  <si>
    <t>2.</t>
  </si>
  <si>
    <t xml:space="preserve">    Concentré de tomate — boîte 4/4 (collectivité)</t>
  </si>
  <si>
    <t xml:space="preserve">    Bouillon de bœuf reconstitué (collectivité)</t>
  </si>
  <si>
    <t>3.</t>
  </si>
  <si>
    <t xml:space="preserve">    Fond brun de veau reconstitue (collectivite)</t>
  </si>
  <si>
    <t>4.</t>
  </si>
  <si>
    <t>5.</t>
  </si>
  <si>
    <t>6.</t>
  </si>
  <si>
    <t>↳ Bouillon de bœuf reconstitué (collectivité)  GRO-BOUIL-BOEUF</t>
  </si>
  <si>
    <t xml:space="preserve">    EAU</t>
  </si>
  <si>
    <t>↳ Fond brun de veau reconstitue (collectivite)  GRO-FOND-VEAU</t>
  </si>
  <si>
    <t>↳ Concentré de tomate — boîte 4/4 (collectivité)  GRO-CONC-TOMATE</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</si>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</sst>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1.76</v>
      </c>
      <c r="E7" s="6">
        <f>D7*$B$2</f>
        <v>1.76</v>
      </c>
      <c r="F7" t="s">
        <v>15</v>
      </c>
      <c r="G7" s="8">
        <f>E7*2.8</f>
        <v>4.928</v>
      </c>
    </row>
    <row r="8">
      <c r="A8" t="s">
        <v>16</v>
      </c>
      <c r="B8" t="s">
        <v>17</v>
      </c>
      <c r="C8" t="s">
        <v>18</v>
      </c>
      <c r="D8" s="4">
        <v>0.00166</v>
      </c>
      <c r="E8" s="6">
        <f>D8*$B$2</f>
        <v>0.00166</v>
      </c>
      <c r="F8" t="s">
        <v>19</v>
      </c>
      <c r="G8" s="8">
        <f>E8*18</f>
        <v>0.02988</v>
      </c>
    </row>
    <row r="9">
      <c r="A9" t="s" s="9">
        <v>20</v>
      </c>
      <c r="B9" t="s">
        <v>21</v>
      </c>
      <c r="C9" t="s">
        <v>22</v>
      </c>
      <c r="D9" s="4">
        <v>6.85</v>
      </c>
      <c r="E9" s="6">
        <f>D9*$B$2</f>
        <v>6.85</v>
      </c>
      <c r="F9" t="s">
        <v>19</v>
      </c>
      <c r="G9" s="8">
        <f>E9*0.003</f>
        <v>0.02055</v>
      </c>
    </row>
    <row r="10">
      <c r="A10" t="s">
        <v>23</v>
      </c>
      <c r="B10" t="s">
        <v>24</v>
      </c>
      <c r="C10" t="s">
        <v>25</v>
      </c>
      <c r="D10" s="4">
        <v>0.01</v>
      </c>
      <c r="E10" s="6">
        <f>D10*$B$2</f>
        <v>0.01</v>
      </c>
      <c r="F10" t="s">
        <v>15</v>
      </c>
      <c r="G10" s="8">
        <f>E10*8.5</f>
        <v>0.085</v>
      </c>
    </row>
    <row r="11">
      <c r="A11" t="s">
        <v>26</v>
      </c>
      <c r="B11" t="s">
        <v>27</v>
      </c>
      <c r="C11" t="s">
        <v>25</v>
      </c>
      <c r="D11" s="4">
        <v>0.012</v>
      </c>
      <c r="E11" s="6">
        <f>D11*$B$2</f>
        <v>0.012</v>
      </c>
      <c r="F11" t="s">
        <v>15</v>
      </c>
      <c r="G11" s="8">
        <f>E11*18</f>
        <v>0.216</v>
      </c>
    </row>
    <row r="12">
      <c r="A12" t="s">
        <v>28</v>
      </c>
      <c r="B12" t="s">
        <v>29</v>
      </c>
      <c r="C12" t="s">
        <v>30</v>
      </c>
      <c r="D12" s="4">
        <v>0.04</v>
      </c>
      <c r="E12" s="6">
        <f>D12*$B$2</f>
        <v>0.04</v>
      </c>
      <c r="F12" t="s">
        <v>15</v>
      </c>
      <c r="G12" s="8">
        <f>E12*9.5</f>
        <v>0.38</v>
      </c>
    </row>
    <row r="13">
      <c r="A13" t="s">
        <v>31</v>
      </c>
      <c r="B13" t="s">
        <v>32</v>
      </c>
      <c r="C13" t="s">
        <v>33</v>
      </c>
      <c r="D13" s="4">
        <v>0.105</v>
      </c>
      <c r="E13" s="6">
        <f>D13*$B$2</f>
        <v>0.105</v>
      </c>
      <c r="F13" t="s">
        <v>15</v>
      </c>
      <c r="G13" s="8">
        <f>E13*8.19</f>
        <v>0.85995</v>
      </c>
    </row>
    <row r="14">
      <c r="A14" t="s">
        <v>34</v>
      </c>
      <c r="B14" t="s">
        <v>35</v>
      </c>
      <c r="C14" t="s">
        <v>33</v>
      </c>
      <c r="D14" s="4">
        <v>0.05</v>
      </c>
      <c r="E14" s="6">
        <f>D14*$B$2</f>
        <v>0.05</v>
      </c>
      <c r="F14" t="s">
        <v>15</v>
      </c>
      <c r="G14" s="8">
        <f>E14*0</f>
        <v>0</v>
      </c>
    </row>
    <row r="15">
      <c r="A15" t="s">
        <v>36</v>
      </c>
      <c r="B15" t="s">
        <v>37</v>
      </c>
      <c r="C15" t="s">
        <v>38</v>
      </c>
      <c r="D15" s="4">
        <v>2</v>
      </c>
      <c r="E15" s="6">
        <f>D15*$B$2</f>
        <v>2</v>
      </c>
      <c r="F15" t="s">
        <v>19</v>
      </c>
      <c r="G15" s="8">
        <f>E15*1.05</f>
        <v>2.1</v>
      </c>
    </row>
    <row r="16">
      <c r="A16" t="s">
        <v>39</v>
      </c>
      <c r="B16" t="s">
        <v>40</v>
      </c>
      <c r="C16" t="s">
        <v>41</v>
      </c>
      <c r="D16" s="4">
        <v>10</v>
      </c>
      <c r="E16" s="6">
        <f>D16*$B$2</f>
        <v>10</v>
      </c>
      <c r="F16" t="s">
        <v>15</v>
      </c>
      <c r="G16" s="8">
        <f>E16*2.4</f>
        <v>24</v>
      </c>
    </row>
    <row r="17">
      <c r="A17" t="s">
        <v>42</v>
      </c>
      <c r="B17" t="s">
        <v>43</v>
      </c>
      <c r="C17" t="s">
        <v>44</v>
      </c>
      <c r="D17" s="4">
        <v>0.35</v>
      </c>
      <c r="E17" s="6">
        <f>D17*$B$2</f>
        <v>0.35</v>
      </c>
      <c r="F17" t="s">
        <v>15</v>
      </c>
      <c r="G17" s="8">
        <f>E17*0.42</f>
        <v>0.147</v>
      </c>
    </row>
    <row r="18">
      <c r="A18" t="s">
        <v>45</v>
      </c>
      <c r="B18" t="s">
        <v>46</v>
      </c>
      <c r="C18" t="s">
        <v>44</v>
      </c>
      <c r="D18" s="4">
        <v>0.18</v>
      </c>
      <c r="E18" s="6">
        <f>D18*$B$2</f>
        <v>0.18</v>
      </c>
      <c r="F18" t="s">
        <v>15</v>
      </c>
      <c r="G18" s="8">
        <f>E18*0.35</f>
        <v>0.063</v>
      </c>
    </row>
    <row r="19">
      <c r="A19" t="s">
        <v>47</v>
      </c>
      <c r="B19" t="s">
        <v>48</v>
      </c>
      <c r="C19" t="s">
        <v>49</v>
      </c>
      <c r="D19" s="4">
        <v>0.4</v>
      </c>
      <c r="E19" s="6">
        <f>D19*$B$2</f>
        <v>0.4</v>
      </c>
      <c r="F19" t="s">
        <v>15</v>
      </c>
      <c r="G19" s="8">
        <f>E19*20.08</f>
        <v>8.032</v>
      </c>
    </row>
    <row r="20">
      <c r="A20" t="s">
        <v>50</v>
      </c>
      <c r="B20" t="s">
        <v>51</v>
      </c>
      <c r="C20" t="s">
        <v>49</v>
      </c>
      <c r="D20" s="4">
        <v>10</v>
      </c>
      <c r="E20" s="6">
        <f>D20*$B$2</f>
        <v>10</v>
      </c>
      <c r="F20" t="s">
        <v>15</v>
      </c>
      <c r="G20" s="8">
        <f>E20*1.9</f>
        <v>19</v>
      </c>
    </row>
    <row r="21">
      <c r="A21" t="s">
        <v>52</v>
      </c>
      <c r="B21" t="s">
        <v>53</v>
      </c>
      <c r="C21" t="s">
        <v>49</v>
      </c>
      <c r="D21" s="4">
        <v>4</v>
      </c>
      <c r="E21" s="6">
        <f>D21*$B$2</f>
        <v>4</v>
      </c>
      <c r="F21" t="s">
        <v>15</v>
      </c>
      <c r="G21" s="8">
        <f>E21*0.95</f>
        <v>3.8</v>
      </c>
    </row>
    <row r="22">
      <c r="A22" t="s">
        <v>54</v>
      </c>
      <c r="B22" t="s">
        <v>55</v>
      </c>
      <c r="C22" t="s">
        <v>49</v>
      </c>
      <c r="D22" s="4">
        <v>3</v>
      </c>
      <c r="E22" s="6">
        <f>D22*$B$2</f>
        <v>3</v>
      </c>
      <c r="F22" t="s">
        <v>15</v>
      </c>
      <c r="G22" s="8">
        <f>E22*4.9</f>
        <v>14.7</v>
      </c>
    </row>
    <row r="23">
      <c r="A23" t="s">
        <v>56</v>
      </c>
      <c r="B23" t="s">
        <v>57</v>
      </c>
      <c r="C23" t="s">
        <v>58</v>
      </c>
      <c r="D23" s="4">
        <v>16</v>
      </c>
      <c r="E23" s="6">
        <f>D23*$B$2</f>
        <v>16</v>
      </c>
      <c r="F23" t="s">
        <v>15</v>
      </c>
      <c r="G23" s="8">
        <f>E23*8.754</f>
        <v>140.064</v>
      </c>
    </row>
    <row r="24">
      <c r="A24"/>
      <c r="B24"/>
      <c r="C24"/>
      <c r="D24"/>
      <c r="E24"/>
      <c r="F24" t="s" s="10">
        <v>59</v>
      </c>
      <c r="G24" s="11">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60</v>
      </c>
      <c r="B1" t="s" s="7">
        <v>61</v>
      </c>
      <c r="C1" t="s" s="7">
        <v>62</v>
      </c>
      <c r="D1" t="s" s="7">
        <v>63</v>
      </c>
      <c r="E1" t="s" s="7">
        <v>64</v>
      </c>
      <c r="F1" t="s" s="7">
        <v>65</v>
      </c>
    </row>
    <row r="2">
      <c r="A2" t="s">
        <v>66</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66</v>
      </c>
      <c r="B3">
        <v>2</v>
      </c>
      <c r="C3"/>
      <c r="D3" t="inlineStr" s="12">
        <is>
          <t>Préparations préliminaires — Déconditionner les haricots rouges et les mettre à tremper. Déconditionner la viande hachée. Réserver au froid. Déconditionner les légumes surgelés (oignons émincés, poivrons en lanières, dés de tomates, ail haché). Réserver au froid. Déconditionner la tomate concentrée. Réserver au froid dans une petite calotte filmée. Au cutter, hacher les oignons. Réserver. Dans une russe, réaliser les 5 litres de bouillon de bœuf à partir de fond déshydraté, en se reportant aux recommandations du fabricant. Réserver au chaud en attente d'utilisation.</t>
        </is>
      </c>
      <c r="E3" t="s" s="12"/>
      <c r="F3"/>
    </row>
    <row r="4">
      <c r="A4" t="s">
        <v>66</v>
      </c>
      <c r="B4">
        <v>3</v>
      </c>
      <c r="C4"/>
      <c r="D4" t="inlineStr" s="12">
        <is>
          <t>Cuire les haricots rouges — Cuire les haricots rouges à l'eau avec le gros sel jusqu'à tendreté. Égoutter et réserver. Corser la cuisson avec du fond blanc de veau.</t>
        </is>
      </c>
      <c r="E4" t="s" s="12"/>
      <c r="F4"/>
    </row>
    <row r="5">
      <c r="A5" t="s">
        <v>66</v>
      </c>
      <c r="B5">
        <v>4</v>
      </c>
      <c r="C5"/>
      <c r="D5" t="inlineStr" s="12">
        <is>
          <t>Réaliser le chili — Dans un rondeau, faire revenir à l'huile les oignons hachés, puis ajouter les poivrons en lanières et les dés de tomates aux oignons. Ajouter la viande hachée et faire colorer. Ajouter l'ail haché, les épices (cumin, piment), les herbes de Provence, la tomate concentrée préalablement délayée dans un peu de bouillon, et le bouillon de bœuf. Ajouter les haricots rouges cuits. Laisser mijoter à couvert.</t>
        </is>
      </c>
      <c r="E5" t="s" s="12"/>
      <c r="F5"/>
    </row>
    <row r="6">
      <c r="A6" t="s">
        <v>66</v>
      </c>
      <c r="B6">
        <v>5</v>
      </c>
      <c r="C6"/>
      <c r="D6" t="inlineStr" s="12">
        <is>
          <t>Terminer et conditionner — Rectifier l'assaisonnement et la consistance avec le Tabasco. Respecter la procédure de fin de cuisson. Stocker en armoire chaude et maintenir à +63°C.</t>
        </is>
      </c>
      <c r="E6" t="s" s="12"/>
      <c r="F6"/>
    </row>
    <row r="7">
      <c r="A7" t="s">
        <v>66</v>
      </c>
      <c r="B7">
        <v>6</v>
      </c>
      <c r="C7"/>
      <c r="D7" t="inlineStr" s="12">
        <is>
          <t>Suggestions — On peut accompagner le chili con carne avec du riz créole. On peut remplacer la viande hachée par de la viande émincée et les haricots rouges secs par des haricots appertisés.</t>
        </is>
      </c>
      <c r="E7" t="s" s="12"/>
      <c r="F7"/>
    </row>
    <row r="8">
      <c r="A8" t="s">
        <v>67</v>
      </c>
      <c r="B8">
        <v>1</v>
      </c>
      <c r="C8"/>
      <c r="D8" t="s" s="12">
        <v>68</v>
      </c>
      <c r="E8" t="s" s="12"/>
      <c r="F8"/>
    </row>
    <row r="9">
      <c r="A9" t="s">
        <v>69</v>
      </c>
      <c r="B9">
        <v>1</v>
      </c>
      <c r="C9" t="s">
        <v>70</v>
      </c>
      <c r="D9" t="s" s="12">
        <v>68</v>
      </c>
      <c r="E9" t="s" s="12"/>
      <c r="F9"/>
    </row>
    <row r="10">
      <c r="A10" t="s">
        <v>71</v>
      </c>
      <c r="B10"/>
      <c r="C10"/>
      <c r="D10" t="inlineStr" s="12">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0"/>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72</v>
      </c>
      <c r="B1" t="s" s="7">
        <v>73</v>
      </c>
      <c r="C1" t="s" s="7">
        <v>74</v>
      </c>
      <c r="D1" t="s" s="7">
        <v>75</v>
      </c>
      <c r="E1" t="s" s="7">
        <v>10</v>
      </c>
    </row>
    <row r="2">
      <c r="A2">
        <v>0</v>
      </c>
      <c r="B2" t="s">
        <v>66</v>
      </c>
      <c r="C2" t="s">
        <v>76</v>
      </c>
      <c r="D2" s="6">
        <f>'Besoins'!$B$2*100</f>
        <v>100</v>
      </c>
      <c r="E2" t="s">
        <v>3</v>
      </c>
    </row>
    <row r="3">
      <c r="A3">
        <v>1</v>
      </c>
      <c r="B3" t="s">
        <v>77</v>
      </c>
      <c r="C3" t="s">
        <v>78</v>
      </c>
      <c r="D3" s="6">
        <f>'Besoins'!$B$2*10</f>
        <v>10</v>
      </c>
      <c r="E3" t="s">
        <v>15</v>
      </c>
    </row>
    <row r="4">
      <c r="A4">
        <v>1</v>
      </c>
      <c r="B4" t="s">
        <v>79</v>
      </c>
      <c r="C4" t="s">
        <v>78</v>
      </c>
      <c r="D4" s="6">
        <f>'Besoins'!$B$2*0.18</f>
        <v>0.18</v>
      </c>
      <c r="E4" t="s">
        <v>15</v>
      </c>
    </row>
    <row r="5">
      <c r="A5">
        <v>1</v>
      </c>
      <c r="B5" t="s">
        <v>80</v>
      </c>
      <c r="C5" t="s">
        <v>76</v>
      </c>
      <c r="D5" s="6">
        <f>'Besoins'!$B$2*5</f>
        <v>5</v>
      </c>
      <c r="E5" t="s">
        <v>19</v>
      </c>
    </row>
    <row r="6">
      <c r="A6">
        <v>2</v>
      </c>
      <c r="B6" t="s">
        <v>81</v>
      </c>
      <c r="C6" t="s">
        <v>78</v>
      </c>
      <c r="D6" s="6">
        <f>'Besoins'!$B$2*4.9</f>
        <v>4.9</v>
      </c>
      <c r="E6" t="s">
        <v>19</v>
      </c>
    </row>
    <row r="7">
      <c r="A7">
        <v>2</v>
      </c>
      <c r="B7" t="s">
        <v>82</v>
      </c>
      <c r="C7" t="s">
        <v>78</v>
      </c>
      <c r="D7" s="6">
        <f>'Besoins'!$B$2*0.105</f>
        <v>0.105</v>
      </c>
      <c r="E7" t="s">
        <v>15</v>
      </c>
    </row>
    <row r="8">
      <c r="A8">
        <v>1</v>
      </c>
      <c r="B8" t="s">
        <v>83</v>
      </c>
      <c r="C8" t="s">
        <v>78</v>
      </c>
      <c r="D8" s="6">
        <f>'Besoins'!$B$2*0.35</f>
        <v>0.35</v>
      </c>
      <c r="E8" t="s">
        <v>15</v>
      </c>
    </row>
    <row r="9">
      <c r="A9">
        <v>1</v>
      </c>
      <c r="B9" t="s">
        <v>84</v>
      </c>
      <c r="C9" t="s">
        <v>78</v>
      </c>
      <c r="D9" s="6">
        <f>'Besoins'!$B$2*16</f>
        <v>16</v>
      </c>
      <c r="E9" t="s">
        <v>15</v>
      </c>
    </row>
    <row r="10">
      <c r="A10">
        <v>1</v>
      </c>
      <c r="B10" t="s">
        <v>85</v>
      </c>
      <c r="C10" t="s">
        <v>76</v>
      </c>
      <c r="D10" s="6">
        <f>'Besoins'!$B$2*2</f>
        <v>2</v>
      </c>
      <c r="E10" t="s">
        <v>19</v>
      </c>
    </row>
    <row r="11">
      <c r="A11">
        <v>2</v>
      </c>
      <c r="B11" t="s">
        <v>81</v>
      </c>
      <c r="C11" t="s">
        <v>78</v>
      </c>
      <c r="D11" s="6">
        <f>'Besoins'!$B$2*1.95</f>
        <v>1.95</v>
      </c>
      <c r="E11" t="s">
        <v>19</v>
      </c>
    </row>
    <row r="12">
      <c r="A12">
        <v>2</v>
      </c>
      <c r="B12" t="s">
        <v>86</v>
      </c>
      <c r="C12" t="s">
        <v>78</v>
      </c>
      <c r="D12" s="6">
        <f>'Besoins'!$B$2*0.05</f>
        <v>0.05</v>
      </c>
      <c r="E12" t="s">
        <v>15</v>
      </c>
    </row>
    <row r="13">
      <c r="A13">
        <v>1</v>
      </c>
      <c r="B13" t="s">
        <v>87</v>
      </c>
      <c r="C13" t="s">
        <v>78</v>
      </c>
      <c r="D13" s="6">
        <f>'Besoins'!$B$2*2</f>
        <v>2</v>
      </c>
      <c r="E13" t="s">
        <v>19</v>
      </c>
    </row>
    <row r="14">
      <c r="A14">
        <v>1</v>
      </c>
      <c r="B14" t="s">
        <v>88</v>
      </c>
      <c r="C14" t="s">
        <v>78</v>
      </c>
      <c r="D14" s="6">
        <f>'Besoins'!$B$2*4</f>
        <v>4</v>
      </c>
      <c r="E14" t="s">
        <v>15</v>
      </c>
    </row>
    <row r="15">
      <c r="A15">
        <v>1</v>
      </c>
      <c r="B15" t="s">
        <v>89</v>
      </c>
      <c r="C15" t="s">
        <v>78</v>
      </c>
      <c r="D15" s="6">
        <f>'Besoins'!$B$2*10</f>
        <v>10</v>
      </c>
      <c r="E15" t="s">
        <v>15</v>
      </c>
    </row>
    <row r="16">
      <c r="A16">
        <v>1</v>
      </c>
      <c r="B16" t="s">
        <v>90</v>
      </c>
      <c r="C16" t="s">
        <v>76</v>
      </c>
      <c r="D16" s="6">
        <f>'Besoins'!$B$2*1.76</f>
        <v>1.76</v>
      </c>
      <c r="E16" t="s">
        <v>15</v>
      </c>
    </row>
    <row r="17">
      <c r="A17">
        <v>2</v>
      </c>
      <c r="B17" t="s">
        <v>91</v>
      </c>
      <c r="C17" t="s">
        <v>78</v>
      </c>
      <c r="D17" s="6">
        <f>'Besoins'!$B$2*1.76</f>
        <v>1.76</v>
      </c>
      <c r="E17" t="s">
        <v>15</v>
      </c>
    </row>
    <row r="18">
      <c r="A18">
        <v>1</v>
      </c>
      <c r="B18" t="s">
        <v>92</v>
      </c>
      <c r="C18" t="s">
        <v>78</v>
      </c>
      <c r="D18" s="6">
        <f>'Besoins'!$B$2*3</f>
        <v>3</v>
      </c>
      <c r="E18" t="s">
        <v>15</v>
      </c>
    </row>
    <row r="19">
      <c r="A19">
        <v>1</v>
      </c>
      <c r="B19" t="s">
        <v>93</v>
      </c>
      <c r="C19" t="s">
        <v>78</v>
      </c>
      <c r="D19" s="6">
        <f>'Besoins'!$B$2*0.4</f>
        <v>0.4</v>
      </c>
      <c r="E19" t="s">
        <v>15</v>
      </c>
    </row>
    <row r="20">
      <c r="A20">
        <v>1</v>
      </c>
      <c r="B20" t="s">
        <v>94</v>
      </c>
      <c r="C20" t="s">
        <v>78</v>
      </c>
      <c r="D20" s="6">
        <f>'Besoins'!$B$2*0.04</f>
        <v>0.04</v>
      </c>
      <c r="E20" t="s">
        <v>15</v>
      </c>
    </row>
    <row r="21">
      <c r="A21">
        <v>1</v>
      </c>
      <c r="B21" t="s">
        <v>95</v>
      </c>
      <c r="C21" t="s">
        <v>78</v>
      </c>
      <c r="D21" s="6">
        <f>'Besoins'!$B$2*0.01</f>
        <v>0.01</v>
      </c>
      <c r="E21" t="s">
        <v>15</v>
      </c>
    </row>
    <row r="22">
      <c r="A22">
        <v>1</v>
      </c>
      <c r="B22" t="s">
        <v>96</v>
      </c>
      <c r="C22" t="s">
        <v>78</v>
      </c>
      <c r="D22" s="6">
        <f>'Besoins'!$B$2*0.012</f>
        <v>0.012</v>
      </c>
      <c r="E22" t="s">
        <v>15</v>
      </c>
    </row>
    <row r="23">
      <c r="A23">
        <v>1</v>
      </c>
      <c r="B23" t="s">
        <v>97</v>
      </c>
      <c r="C23" t="s">
        <v>98</v>
      </c>
      <c r="D23" s="6">
        <f>'Besoins'!$B$2*20</f>
        <v>20</v>
      </c>
      <c r="E23"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2">
        <v>99</v>
      </c>
      <c r="B1"/>
      <c r="C1"/>
      <c r="D1"/>
    </row>
    <row r="2">
      <c r="A2" t="str" s="13">
        <f>"GRO_CDC_141 · GRO.COMPLETS · référence : "&amp;Besoins!B3&amp;" "&amp;Besoins!C3&amp;" · multiplicateur réglable sur la feuille ""Besoins"""</f>
        <v>GRO_CDC_141 · GRO.COMPLETS · référence : 100 pc · multiplicateur réglable sur la feuille </v>
      </c>
      <c r="B2"/>
      <c r="C2"/>
      <c r="D2"/>
    </row>
    <row r="3">
      <c r="A3"/>
      <c r="B3"/>
      <c r="C3"/>
      <c r="D3"/>
    </row>
    <row r="4">
      <c r="A4" t="s" s="14">
        <v>100</v>
      </c>
      <c r="B4"/>
      <c r="C4"/>
      <c r="D4"/>
    </row>
    <row r="5">
      <c r="A5" t="s" s="15">
        <v>101</v>
      </c>
      <c r="B5" t="str" s="12">
        <f>Procedure!D2</f>
        <v>Mise en place du poste de travail — Vérifier les D.L.C., peser les denrées, sélectionner le matériel nécessaire. Laver et désinfecter le matériel et le poste de travail en suivant les protocoles.</v>
      </c>
      <c r="C5"/>
      <c r="D5"/>
    </row>
    <row r="6">
      <c r="A6" t="s" s="15">
        <v>102</v>
      </c>
      <c r="B6" t="str" s="12">
        <f>Procedure!D3</f>
        <v>Préparations préliminaires — Déconditionner les haricots rouges et les mettre à tremper. Déconditionner la viande hachée. Réserver au froid. Déconditionner les légumes surgelés (oignons émincés, poivrons en lanières, dés de tomates, ail haché). Réserver au froid. Déconditionner la tomate concentrée. Réserver au froid dans une petite calotte filmée. Au cutter, hacher les oignons. Réserver. Dans une russe, réaliser les 5 litres de bouillon de bœuf à partir de fond déshydraté, en se reportant aux recommandations du fabricant. Réserver au chaud en attente d'utilisation.</v>
      </c>
      <c r="C6"/>
      <c r="D6"/>
    </row>
    <row r="7">
      <c r="A7"/>
      <c r="B7" t="str">
        <f>Besoins!B16</f>
        <v>Haricots rouges secs</v>
      </c>
      <c r="C7" s="6">
        <f>Besoins!E16</f>
        <v>10</v>
      </c>
      <c r="D7" t="str">
        <f>Besoins!F16</f>
        <v>kg</v>
      </c>
    </row>
    <row r="8">
      <c r="A8"/>
      <c r="B8" t="str">
        <f>Besoins!B23</f>
        <v>Bœuf haché égrenée surgelé BIO 15%MG</v>
      </c>
      <c r="C8" s="6">
        <f>Besoins!E23</f>
        <v>16</v>
      </c>
      <c r="D8" t="str">
        <f>Besoins!F23</f>
        <v>kg</v>
      </c>
    </row>
    <row r="9">
      <c r="A9"/>
      <c r="B9" t="str">
        <f>Besoins!B21</f>
        <v>Oignons émincés surgelés</v>
      </c>
      <c r="C9" s="6">
        <f>Besoins!E21</f>
        <v>4</v>
      </c>
      <c r="D9" t="str">
        <f>Besoins!F21</f>
        <v>kg</v>
      </c>
    </row>
    <row r="10">
      <c r="A10"/>
      <c r="B10" t="str">
        <f>Besoins!B20</f>
        <v>Dés de tomates surgelés</v>
      </c>
      <c r="C10" s="6">
        <f>Besoins!E20</f>
        <v>10</v>
      </c>
      <c r="D10" t="str">
        <f>Besoins!F20</f>
        <v>kg</v>
      </c>
    </row>
    <row r="11">
      <c r="A11"/>
      <c r="B11" t="s">
        <v>103</v>
      </c>
      <c r="C11" s="6">
        <f>'Besoins'!$B$2*1.76</f>
        <v>1.76</v>
      </c>
      <c r="D11" t="s">
        <v>15</v>
      </c>
    </row>
    <row r="12">
      <c r="A12"/>
      <c r="B12" t="s">
        <v>104</v>
      </c>
      <c r="C12" s="6">
        <f>'Besoins'!$B$2*5</f>
        <v>5</v>
      </c>
      <c r="D12" t="s">
        <v>19</v>
      </c>
    </row>
    <row r="13">
      <c r="A13" t="s" s="15">
        <v>105</v>
      </c>
      <c r="B13" t="str" s="12">
        <f>Procedure!D4</f>
        <v>Cuire les haricots rouges — Cuire les haricots rouges à l'eau avec le gros sel jusqu'à tendreté. Égoutter et réserver. Corser la cuisson avec du fond blanc de veau.</v>
      </c>
      <c r="C13"/>
      <c r="D13"/>
    </row>
    <row r="14">
      <c r="A14"/>
      <c r="B14" t="s">
        <v>106</v>
      </c>
      <c r="C14" s="6">
        <f>'Besoins'!$B$2*2</f>
        <v>2</v>
      </c>
      <c r="D14" t="s">
        <v>19</v>
      </c>
    </row>
    <row r="15">
      <c r="A15"/>
      <c r="B15" t="str">
        <f>Besoins!B17</f>
        <v>Gros sel de mer</v>
      </c>
      <c r="C15" s="6">
        <f>Besoins!E17</f>
        <v>0.35</v>
      </c>
      <c r="D15" t="str">
        <f>Besoins!F17</f>
        <v>kg</v>
      </c>
    </row>
    <row r="16">
      <c r="A16" t="s" s="15">
        <v>107</v>
      </c>
      <c r="B16" t="str" s="12">
        <f>Procedure!D5</f>
        <v>Réaliser le chili — Dans un rondeau, faire revenir à l'huile les oignons hachés, puis ajouter les poivrons en lanières et les dés de tomates aux oignons. Ajouter la viande hachée et faire colorer. Ajouter l'ail haché, les épices (cumin, piment), les herbes de Provence, la tomate concentrée préalablement délayée dans un peu de bouillon, et le bouillon de bœuf. Ajouter les haricots rouges cuits. Laisser mijoter à couvert.</v>
      </c>
      <c r="C16"/>
      <c r="D16"/>
    </row>
    <row r="17">
      <c r="A17"/>
      <c r="B17" t="str">
        <f>Besoins!B22</f>
        <v>Poivrons en lanières surgelés</v>
      </c>
      <c r="C17" s="6">
        <f>Besoins!E22</f>
        <v>3</v>
      </c>
      <c r="D17" t="str">
        <f>Besoins!F22</f>
        <v>kg</v>
      </c>
    </row>
    <row r="18">
      <c r="A18"/>
      <c r="B18" t="str">
        <f>Besoins!B19</f>
        <v>Ail coupé surgelé (Daregal 250gr)</v>
      </c>
      <c r="C18" s="6">
        <f>Besoins!E19</f>
        <v>0.4</v>
      </c>
      <c r="D18" t="str">
        <f>Besoins!F19</f>
        <v>kg</v>
      </c>
    </row>
    <row r="19">
      <c r="A19"/>
      <c r="B19" t="str">
        <f>Besoins!B12</f>
        <v>Herbes de Provence</v>
      </c>
      <c r="C19" s="6">
        <f>Besoins!E12</f>
        <v>0.04</v>
      </c>
      <c r="D19" t="str">
        <f>Besoins!F12</f>
        <v>kg</v>
      </c>
    </row>
    <row r="20">
      <c r="A20"/>
      <c r="B20" t="str">
        <f>Besoins!B10</f>
        <v>Cumin moulu</v>
      </c>
      <c r="C20" s="6">
        <f>Besoins!E10</f>
        <v>0.01</v>
      </c>
      <c r="D20" t="str">
        <f>Besoins!F10</f>
        <v>kg</v>
      </c>
    </row>
    <row r="21">
      <c r="A21"/>
      <c r="B21" t="str">
        <f>Besoins!B11</f>
        <v>Piment en poudre (chili)</v>
      </c>
      <c r="C21" s="6">
        <f>Besoins!E11</f>
        <v>0.012</v>
      </c>
      <c r="D21" t="str">
        <f>Besoins!F11</f>
        <v>kg</v>
      </c>
    </row>
    <row r="22">
      <c r="A22"/>
      <c r="B22" t="str">
        <f>Besoins!B15</f>
        <v>Huile de tournesol raffinée vrac</v>
      </c>
      <c r="C22" s="6">
        <f>Besoins!E15</f>
        <v>2</v>
      </c>
      <c r="D22" t="str">
        <f>Besoins!F15</f>
        <v>lt</v>
      </c>
    </row>
    <row r="23">
      <c r="A23"/>
      <c r="B23" t="str">
        <f>Besoins!B18</f>
        <v>Sel fin de cuisine</v>
      </c>
      <c r="C23" s="6">
        <f>Besoins!E18</f>
        <v>0.18</v>
      </c>
      <c r="D23" t="str">
        <f>Besoins!F18</f>
        <v>kg</v>
      </c>
    </row>
    <row r="24">
      <c r="A24" t="s" s="15">
        <v>108</v>
      </c>
      <c r="B24" t="str" s="12">
        <f>Procedure!D6</f>
        <v>Terminer et conditionner — Rectifier l'assaisonnement et la consistance avec le Tabasco. Respecter la procédure de fin de cuisson. Stocker en armoire chaude et maintenir à +63°C.</v>
      </c>
      <c r="C24"/>
      <c r="D24"/>
    </row>
    <row r="25">
      <c r="A25" t="s" s="15">
        <v>109</v>
      </c>
      <c r="B25" t="str" s="12">
        <f>Procedure!D7</f>
        <v>Suggestions — On peut accompagner le chili con carne avec du riz créole. On peut remplacer la viande hachée par de la viande émincée et les haricots rouges secs par des haricots appertisés.</v>
      </c>
      <c r="C25"/>
      <c r="D25"/>
    </row>
    <row r="26">
      <c r="A26"/>
      <c r="B26"/>
      <c r="C26"/>
      <c r="D26"/>
    </row>
    <row r="27">
      <c r="A27" t="s" s="14">
        <v>110</v>
      </c>
      <c r="B27"/>
      <c r="C27"/>
      <c r="D27"/>
    </row>
    <row r="28">
      <c r="A28" t="s" s="15">
        <v>101</v>
      </c>
      <c r="B28" t="str" s="12">
        <f>Procedure!D8</f>
        <v>Délayer la poudre dans l'eau froide en fouettant, puis porter à ébullition en remuant régulièrement.</v>
      </c>
      <c r="C28"/>
      <c r="D28"/>
    </row>
    <row r="29">
      <c r="A29"/>
      <c r="B29" t="s">
        <v>111</v>
      </c>
      <c r="C29" s="6">
        <f>'Besoins'!$B$2*4.9</f>
        <v>4.9</v>
      </c>
      <c r="D29" t="s">
        <v>19</v>
      </c>
    </row>
    <row r="30">
      <c r="A30"/>
      <c r="B30" t="str">
        <f>Besoins!B13</f>
        <v>Bouillon de bœuf déshydraté (Maggi)</v>
      </c>
      <c r="C30" s="6">
        <f>Besoins!E13</f>
        <v>0.105</v>
      </c>
      <c r="D30" t="str">
        <f>Besoins!F13</f>
        <v>kg</v>
      </c>
    </row>
    <row r="31">
      <c r="A31"/>
      <c r="B31"/>
      <c r="C31"/>
      <c r="D31"/>
    </row>
    <row r="32">
      <c r="A32" t="s" s="14">
        <v>112</v>
      </c>
      <c r="B32"/>
      <c r="C32"/>
      <c r="D32"/>
    </row>
    <row r="33">
      <c r="A33" t="s" s="15">
        <v>101</v>
      </c>
      <c r="B33" t="str" s="12">
        <f>"[DISSOUDRE] "&amp;Procedure!D9</f>
        <v>[DISSOUDRE] Délayer la poudre dans l'eau froide en fouettant, puis porter à ébullition en remuant régulièrement.</v>
      </c>
      <c r="C33"/>
      <c r="D33"/>
    </row>
    <row r="34">
      <c r="A34"/>
      <c r="B34" t="s">
        <v>111</v>
      </c>
      <c r="C34" s="6">
        <f>'Besoins'!$B$2*1.95</f>
        <v>1.95</v>
      </c>
      <c r="D34" t="s">
        <v>19</v>
      </c>
    </row>
    <row r="35">
      <c r="A35"/>
      <c r="B35" t="str">
        <f>Besoins!B14</f>
        <v>Fonds Brun Lié (Knorr Professional)</v>
      </c>
      <c r="C35" s="6">
        <f>Besoins!E14</f>
        <v>0.05</v>
      </c>
      <c r="D35" t="str">
        <f>Besoins!F14</f>
        <v>kg</v>
      </c>
    </row>
    <row r="36">
      <c r="A36"/>
      <c r="B36"/>
      <c r="C36"/>
      <c r="D36"/>
    </row>
    <row r="37">
      <c r="A37" t="s" s="14">
        <v>113</v>
      </c>
      <c r="B37"/>
      <c r="C37"/>
      <c r="D37"/>
    </row>
    <row r="38">
      <c r="A38"/>
      <c r="B38" t="inlineStr" s="16">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8"/>
      <c r="D38"/>
    </row>
    <row r="39">
      <c r="A39"/>
      <c r="B39"/>
      <c r="C39"/>
      <c r="D39"/>
    </row>
    <row r="40">
      <c r="A40" t="s" s="17">
        <v>114</v>
      </c>
      <c r="B40"/>
      <c r="C40"/>
      <c r="D40"/>
    </row>
  </sheetData>
  <sheetProtection sheet="1" formatRows="0" formatColumns="0"/>
  <mergeCells count="16">
    <mergeCell ref="A1:D1"/>
    <mergeCell ref="A2:D2"/>
    <mergeCell ref="A4:D4"/>
    <mergeCell ref="B5:D5"/>
    <mergeCell ref="B6:D6"/>
    <mergeCell ref="B13:D13"/>
    <mergeCell ref="B16:D16"/>
    <mergeCell ref="B24:D24"/>
    <mergeCell ref="B25:D25"/>
    <mergeCell ref="A27:D27"/>
    <mergeCell ref="B28:D28"/>
    <mergeCell ref="A32:D32"/>
    <mergeCell ref="B33:D33"/>
    <mergeCell ref="A37:D37"/>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2026-09-19T16:01:01Z</dcterms:created>
  <dc:title>CHILI CON CARNE</dc:title>
  <dc:subject/>
  <dc:creator>CUIS.web</dc:creator>
  <cp:lastModifiedBy/>
  <cp:keywords/>
  <dc:description>Export automatique — moteur récursif d'origine : Bernard Vandendaele</dc:description>
  <cp:category/>
  <dc:language>en-US</dc:language>
  <dcterms:modified xsi:type="dcterms:W3CDTF">2026-09-19T16:01:01Z</dcterms:modified>
  <cp:revision>1</cp:revision>
</cp:coreProperties>
</file>