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<sst xmlns="http://schemas.openxmlformats.org/spreadsheetml/2006/main" count="109" uniqueCount="109">
  <si>
    <t>Besoins matière</t>
  </si>
  <si>
    <t>Multiplicateur souhaité</t>
  </si>
  <si>
    <t>Quantité de référence</t>
  </si>
  <si>
    <t>pc</t>
  </si>
  <si>
    <t>Quantité obtenue</t>
  </si>
  <si>
    <t>Code</t>
  </si>
  <si>
    <t>Matière première</t>
  </si>
  <si>
    <t>Classe</t>
  </si>
  <si>
    <t>Base (×1, modifiable)</t>
  </si>
  <si>
    <t>Quantité</t>
  </si>
  <si>
    <t>Unité</t>
  </si>
  <si>
    <t>Coût</t>
  </si>
  <si>
    <t>CONS-TOMATE-CUB</t>
  </si>
  <si>
    <t>Tomates concassées en dés (boîte)</t>
  </si>
  <si>
    <t>Conserves de légumes</t>
  </si>
  <si>
    <t>kg</t>
  </si>
  <si>
    <t>00000061</t>
  </si>
  <si>
    <t>EAU</t>
  </si>
  <si>
    <t>Matières diverses (à trier)</t>
  </si>
  <si>
    <t>lt</t>
  </si>
  <si>
    <t>EPI-PIMENT-CAYE</t>
  </si>
  <si>
    <t>Piment de Cayenne</t>
  </si>
  <si>
    <t>Épices en poudre et graines</t>
  </si>
  <si>
    <t>EPI-POIVRE-NOIR</t>
  </si>
  <si>
    <t>Poivre noir moulu</t>
  </si>
  <si>
    <t>MEL-HERBES-PRO</t>
  </si>
  <si>
    <t>Herbes de Provence</t>
  </si>
  <si>
    <t>Mélanges et épices composées</t>
  </si>
  <si>
    <t>RNME101413</t>
  </si>
  <si>
    <t>Olive verte dénoyautée boîte 5/1</t>
  </si>
  <si>
    <t>Assaisonnements et corps gras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</si>
  <si>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</si>
  <si>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</si>
  <si>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</si>
  <si>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</si>
  <si>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</si>
  <si>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</si>
  <si>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</si>
  <si>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</si>
  <si>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</si>
  <si>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</si>
  <si>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RNM6520160</t>
  </si>
  <si>
    <t>PERSIL simple France botte</t>
  </si>
  <si>
    <t>Légumes</t>
  </si>
  <si>
    <t>bte</t>
  </si>
  <si>
    <t>SEL-FIN</t>
  </si>
  <si>
    <t>Sel fin de cuisine</t>
  </si>
  <si>
    <t>Sels et condiments de base</t>
  </si>
  <si>
    <t>RNMS00812</t>
  </si>
  <si>
    <t>Ail haché IQF</t>
  </si>
  <si>
    <t>Légumes surgelés</t>
  </si>
  <si>
    <t>RNMS00754</t>
  </si>
  <si>
    <t>Choux brocolis en fleurettes IQF</t>
  </si>
  <si>
    <t>RNMS00780</t>
  </si>
  <si>
    <t>Oignons émincés surgelés</t>
  </si>
  <si>
    <t>BOULETTE-BOEUF</t>
  </si>
  <si>
    <t>Boulettes de boeuf 60% viande surgelees</t>
  </si>
  <si>
    <t>Viandes surgelées</t>
  </si>
  <si>
    <t>POITRINE-FRAICHE</t>
  </si>
  <si>
    <t>Poitrine de porc fraîche</t>
  </si>
  <si>
    <t>Porc frais</t>
  </si>
  <si>
    <t>Total</t>
  </si>
  <si>
    <t>Recette</t>
  </si>
  <si>
    <t>#</t>
  </si>
  <si>
    <t>Verbe</t>
  </si>
  <si>
    <t>Étape</t>
  </si>
  <si>
    <t>Précision technique</t>
  </si>
  <si>
    <t>Durée</t>
  </si>
  <si>
    <t>Boulettes de viande à la catalane (four)</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</si>
  <si>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</si>
  <si>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</si>
  <si>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</si>
  <si>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</si>
  <si>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</si>
  <si>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</si>
  <si>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</si>
  <si>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</si>
  <si>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Boulettes de boeuf 60% viande surgelees</t>
  </si>
  <si>
    <t>matiere</t>
  </si>
  <si>
    <t xml:space="preserve">    ↳ Farine de blé T55</t>
  </si>
  <si>
    <t xml:space="preserve">    ↳ Fond brun de veau reconstitue (collectivite)</t>
  </si>
  <si>
    <t xml:space="preserve">    ↳ Tomates concassées en dés (boîte)</t>
  </si>
  <si>
    <t xml:space="preserve">        ↳ EAU</t>
  </si>
  <si>
    <t xml:space="preserve">        ↳ Fonds Brun Lié (Knorr Professional)</t>
  </si>
  <si>
    <t xml:space="preserve">    ↳ Oignons émincés surgelés</t>
  </si>
  <si>
    <t xml:space="preserve">    ↳ Huile de tournesol raffinée vrac</t>
  </si>
  <si>
    <t xml:space="preserve">    ↳ Herbes de Provence</t>
  </si>
  <si>
    <t xml:space="preserve">    ↳ Ail haché IQF</t>
  </si>
  <si>
    <t xml:space="preserve">    ↳ Sel fin de cuisine</t>
  </si>
  <si>
    <t xml:space="preserve">    ↳ Choux brocolis en fleurettes IQF</t>
  </si>
  <si>
    <t xml:space="preserve">    ↳ Poivre noir moulu</t>
  </si>
  <si>
    <t xml:space="preserve">    ↳ Olive verte dénoyautée boîte 5/1</t>
  </si>
  <si>
    <t xml:space="preserve">    ↳ Piment de Cayenne</t>
  </si>
  <si>
    <t xml:space="preserve">    ↳ Poitrine de porc fraîche</t>
  </si>
  <si>
    <t xml:space="preserve">    ↳ PERSIL PLAT (KG) (conv.)</t>
  </si>
  <si>
    <t>conversion</t>
  </si>
  <si>
    <t>Fiche technique — Boulettes de viande à la catalane (four)</t>
  </si>
  <si>
    <t>Boulettes de viande à la catalane (four)  GRO_CDC_136B</t>
  </si>
  <si>
    <t>1.</t>
  </si>
  <si>
    <t>2.</t>
  </si>
  <si>
    <t>3.</t>
  </si>
  <si>
    <t xml:space="preserve">    Fond brun de veau reconstitue (collectivite)</t>
  </si>
  <si>
    <t>4.</t>
  </si>
  <si>
    <t>5.</t>
  </si>
  <si>
    <t>6.</t>
  </si>
  <si>
    <t>7.</t>
  </si>
  <si>
    <t xml:space="preserve">    PERSIL PLAT (KG) (conv.)</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</si>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</sst>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12</v>
      </c>
      <c r="E7" s="6">
        <f>D7*$B$2</f>
        <v>12</v>
      </c>
      <c r="F7" t="s">
        <v>15</v>
      </c>
      <c r="G7" s="8">
        <f>E7*1.15</f>
        <v>13.8</v>
      </c>
    </row>
    <row r="8">
      <c r="A8" t="s" s="9">
        <v>16</v>
      </c>
      <c r="B8" t="s">
        <v>17</v>
      </c>
      <c r="C8" t="s">
        <v>18</v>
      </c>
      <c r="D8" s="4">
        <v>2.925</v>
      </c>
      <c r="E8" s="6">
        <f>D8*$B$2</f>
        <v>2.925</v>
      </c>
      <c r="F8" t="s">
        <v>19</v>
      </c>
      <c r="G8" s="8">
        <f>E8*0.003</f>
        <v>0.008775</v>
      </c>
    </row>
    <row r="9">
      <c r="A9" t="s">
        <v>20</v>
      </c>
      <c r="B9" t="s">
        <v>21</v>
      </c>
      <c r="C9" t="s">
        <v>22</v>
      </c>
      <c r="D9" s="4">
        <v>0.002</v>
      </c>
      <c r="E9" s="6">
        <f>D9*$B$2</f>
        <v>0.002</v>
      </c>
      <c r="F9" t="s">
        <v>15</v>
      </c>
      <c r="G9" s="8">
        <f>E9*9.8</f>
        <v>0.0196</v>
      </c>
    </row>
    <row r="10">
      <c r="A10" t="s">
        <v>23</v>
      </c>
      <c r="B10" t="s">
        <v>24</v>
      </c>
      <c r="C10" t="s">
        <v>22</v>
      </c>
      <c r="D10" s="4">
        <v>0.007</v>
      </c>
      <c r="E10" s="6">
        <f>D10*$B$2</f>
        <v>0.007</v>
      </c>
      <c r="F10" t="s">
        <v>15</v>
      </c>
      <c r="G10" s="8">
        <f>E10*12.5</f>
        <v>0.0875</v>
      </c>
    </row>
    <row r="11">
      <c r="A11" t="s">
        <v>25</v>
      </c>
      <c r="B11" t="s">
        <v>26</v>
      </c>
      <c r="C11" t="s">
        <v>27</v>
      </c>
      <c r="D11" s="4">
        <v>0.01</v>
      </c>
      <c r="E11" s="6">
        <f>D11*$B$2</f>
        <v>0.01</v>
      </c>
      <c r="F11" t="s">
        <v>15</v>
      </c>
      <c r="G11" s="8">
        <f>E11*9.5</f>
        <v>0.095</v>
      </c>
    </row>
    <row r="12">
      <c r="A12" t="s">
        <v>28</v>
      </c>
      <c r="B12" t="s">
        <v>29</v>
      </c>
      <c r="C12" t="s">
        <v>30</v>
      </c>
      <c r="D12" s="4">
        <v>1</v>
      </c>
      <c r="E12" s="6">
        <f>D12*$B$2</f>
        <v>1</v>
      </c>
      <c r="F12" t="s">
        <v>31</v>
      </c>
      <c r="G12" s="8">
        <f>E12*14.95</f>
        <v>14.95</v>
      </c>
    </row>
    <row r="13">
      <c r="A13" t="s">
        <v>32</v>
      </c>
      <c r="B13" t="s">
        <v>33</v>
      </c>
      <c r="C13" t="s">
        <v>34</v>
      </c>
      <c r="D13" s="4">
        <v>0.35</v>
      </c>
      <c r="E13" s="6">
        <f>D13*$B$2</f>
        <v>0.35</v>
      </c>
      <c r="F13" t="s">
        <v>15</v>
      </c>
      <c r="G13" s="8">
        <f>E13*0.56</f>
        <v>0.196</v>
      </c>
    </row>
    <row r="14">
      <c r="A14" t="s">
        <v>35</v>
      </c>
      <c r="B14" t="s">
        <v>36</v>
      </c>
      <c r="C14" t="s">
        <v>37</v>
      </c>
      <c r="D14" s="4">
        <v>0.075</v>
      </c>
      <c r="E14" s="6">
        <f>D14*$B$2</f>
        <v>0.075</v>
      </c>
      <c r="F14" t="s">
        <v>15</v>
      </c>
      <c r="G14" s="8">
        <f>E14*0</f>
        <v>0</v>
      </c>
    </row>
    <row r="15">
      <c r="A15" t="s">
        <v>38</v>
      </c>
      <c r="B15" t="s">
        <v>39</v>
      </c>
      <c r="C15" t="s">
        <v>40</v>
      </c>
      <c r="D15" s="4">
        <v>0.5</v>
      </c>
      <c r="E15" s="6">
        <f>D15*$B$2</f>
        <v>0.5</v>
      </c>
      <c r="F15" t="s">
        <v>19</v>
      </c>
      <c r="G15" s="8">
        <f>E15*1.05</f>
        <v>0.525</v>
      </c>
    </row>
    <row r="16">
      <c r="A16" t="s">
        <v>41</v>
      </c>
      <c r="B16" t="s">
        <v>42</v>
      </c>
      <c r="C16" t="s">
        <v>43</v>
      </c>
      <c r="D16" s="4">
        <v>5</v>
      </c>
      <c r="E16" s="6">
        <f>D16*$B$2</f>
        <v>5</v>
      </c>
      <c r="F16" t="s">
        <v>44</v>
      </c>
      <c r="G16" s="8">
        <f>E16*4.5</f>
        <v>22.5</v>
      </c>
    </row>
    <row r="17">
      <c r="A17" t="s">
        <v>45</v>
      </c>
      <c r="B17" t="s">
        <v>46</v>
      </c>
      <c r="C17" t="s">
        <v>47</v>
      </c>
      <c r="D17" s="4">
        <v>0.073</v>
      </c>
      <c r="E17" s="6">
        <f>D17*$B$2</f>
        <v>0.073</v>
      </c>
      <c r="F17" t="s">
        <v>15</v>
      </c>
      <c r="G17" s="8">
        <f>E17*0.35</f>
        <v>0.02555</v>
      </c>
    </row>
    <row r="18">
      <c r="A18" t="s">
        <v>48</v>
      </c>
      <c r="B18" t="s">
        <v>49</v>
      </c>
      <c r="C18" t="s">
        <v>50</v>
      </c>
      <c r="D18" s="4">
        <v>0.25</v>
      </c>
      <c r="E18" s="6">
        <f>D18*$B$2</f>
        <v>0.25</v>
      </c>
      <c r="F18" t="s">
        <v>15</v>
      </c>
      <c r="G18" s="8">
        <f>E18*9.26</f>
        <v>2.315</v>
      </c>
    </row>
    <row r="19">
      <c r="A19" t="s">
        <v>51</v>
      </c>
      <c r="B19" t="s">
        <v>52</v>
      </c>
      <c r="C19" t="s">
        <v>50</v>
      </c>
      <c r="D19" s="4">
        <v>5</v>
      </c>
      <c r="E19" s="6">
        <f>D19*$B$2</f>
        <v>5</v>
      </c>
      <c r="F19" t="s">
        <v>15</v>
      </c>
      <c r="G19" s="8">
        <f>E19*4.12</f>
        <v>20.6</v>
      </c>
    </row>
    <row r="20">
      <c r="A20" t="s">
        <v>53</v>
      </c>
      <c r="B20" t="s">
        <v>54</v>
      </c>
      <c r="C20" t="s">
        <v>50</v>
      </c>
      <c r="D20" s="4">
        <v>2.5</v>
      </c>
      <c r="E20" s="6">
        <f>D20*$B$2</f>
        <v>2.5</v>
      </c>
      <c r="F20" t="s">
        <v>15</v>
      </c>
      <c r="G20" s="8">
        <f>E20*3.89</f>
        <v>9.725</v>
      </c>
    </row>
    <row r="21">
      <c r="A21" t="s">
        <v>55</v>
      </c>
      <c r="B21" t="s">
        <v>56</v>
      </c>
      <c r="C21" t="s">
        <v>57</v>
      </c>
      <c r="D21" s="4">
        <v>14</v>
      </c>
      <c r="E21" s="6">
        <f>D21*$B$2</f>
        <v>14</v>
      </c>
      <c r="F21" t="s">
        <v>15</v>
      </c>
      <c r="G21" s="8">
        <f>E21*6.9</f>
        <v>96.6</v>
      </c>
    </row>
    <row r="22">
      <c r="A22" t="s">
        <v>58</v>
      </c>
      <c r="B22" t="s">
        <v>59</v>
      </c>
      <c r="C22" t="s">
        <v>60</v>
      </c>
      <c r="D22" s="4">
        <v>2</v>
      </c>
      <c r="E22" s="6">
        <f>D22*$B$2</f>
        <v>2</v>
      </c>
      <c r="F22" t="s">
        <v>15</v>
      </c>
      <c r="G22" s="8">
        <f>E22*6.5</f>
        <v>13</v>
      </c>
    </row>
    <row r="23">
      <c r="A23"/>
      <c r="B23"/>
      <c r="C23"/>
      <c r="D23"/>
      <c r="E23"/>
      <c r="F23" t="s" s="10">
        <v>61</v>
      </c>
      <c r="G23" s="11">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c r="D2" t="inlineStr" s="12">
        <is>
          <t>Mise en place du poste de travail — Vérifiez les DLC, pesez les denrées, sélectionnez le matériel nécessaire. Lavez et désinfectez le matériel et le poste de travail en suivant les protocoles.</t>
        </is>
      </c>
      <c r="E2" t="s" s="12"/>
      <c r="F2"/>
    </row>
    <row r="3">
      <c r="A3" t="s">
        <v>68</v>
      </c>
      <c r="B3">
        <v>2</v>
      </c>
      <c r="C3"/>
      <c r="D3" t="inlineStr" s="12">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t="s" s="12"/>
      <c r="F3"/>
    </row>
    <row r="4">
      <c r="A4" t="s">
        <v>68</v>
      </c>
      <c r="B4">
        <v>3</v>
      </c>
      <c r="C4"/>
      <c r="D4" t="inlineStr" s="12">
        <is>
          <t>Réaliser le jus de veau lié — Dans une russe, réalisez le jus de veau lié, à partir de fond déshydraté, en vous rapportant aux recommandations du fabricant. Réservez au chaud en attente d'utilisation.</t>
        </is>
      </c>
      <c r="E4" t="s" s="12"/>
      <c r="F4"/>
    </row>
    <row r="5">
      <c r="A5" t="s">
        <v>68</v>
      </c>
      <c r="B5">
        <v>4</v>
      </c>
      <c r="C5"/>
      <c r="D5" t="inlineStr" s="12">
        <is>
          <t>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t>
        </is>
      </c>
      <c r="E5" t="s" s="12"/>
      <c r="F5"/>
    </row>
    <row r="6">
      <c r="A6" t="s">
        <v>68</v>
      </c>
      <c r="B6">
        <v>5</v>
      </c>
      <c r="C6"/>
      <c r="D6" t="inlineStr" s="12">
        <is>
          <t>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t>
        </is>
      </c>
      <c r="E6" t="s" s="12"/>
      <c r="F6"/>
    </row>
    <row r="7">
      <c r="A7" t="s">
        <v>68</v>
      </c>
      <c r="B7">
        <v>6</v>
      </c>
      <c r="C7"/>
      <c r="D7" t="inlineStr" s="12">
        <is>
          <t>Décanter les boulettes — Décantez les boulettes dans 4 bacs GN 1/1 H 100. Répartissez la sauce et la garniture sur les boulettes. Couvrez. Stockez en armoire chaude et maintenez la température à cœur à +63°C en attente de consommation.</t>
        </is>
      </c>
      <c r="E7" t="s" s="12"/>
      <c r="F7"/>
    </row>
    <row r="8">
      <c r="A8" t="s">
        <v>68</v>
      </c>
      <c r="B8">
        <v>7</v>
      </c>
      <c r="C8"/>
      <c r="D8" t="inlineStr" s="12">
        <is>
          <t>Dresser et servir — Servez la quantité de boulettes prévue pour la portion avec la garniture et la sauce. Décorez avec quelques feuilles de persil plat sur le dessus. Accompagnez de riz pilaf ou créole, d'un tian de légumes, de pâtes, etc.</t>
        </is>
      </c>
      <c r="E8" t="s" s="12"/>
      <c r="F8"/>
    </row>
    <row r="9">
      <c r="A9" t="s">
        <v>69</v>
      </c>
      <c r="B9">
        <v>1</v>
      </c>
      <c r="C9" t="s">
        <v>70</v>
      </c>
      <c r="D9" t="s" s="12">
        <v>71</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72</v>
      </c>
      <c r="B1" t="s" s="7">
        <v>73</v>
      </c>
      <c r="C1" t="s" s="7">
        <v>74</v>
      </c>
      <c r="D1" t="s" s="7">
        <v>75</v>
      </c>
      <c r="E1" t="s" s="7">
        <v>10</v>
      </c>
    </row>
    <row r="2">
      <c r="A2">
        <v>0</v>
      </c>
      <c r="B2" t="s">
        <v>68</v>
      </c>
      <c r="C2" t="s">
        <v>76</v>
      </c>
      <c r="D2" s="6">
        <f>'Besoins'!$B$2*1</f>
        <v>1</v>
      </c>
      <c r="E2" t="s">
        <v>3</v>
      </c>
    </row>
    <row r="3">
      <c r="A3">
        <v>1</v>
      </c>
      <c r="B3" t="s">
        <v>77</v>
      </c>
      <c r="C3" t="s">
        <v>78</v>
      </c>
      <c r="D3" s="6">
        <f>'Besoins'!$B$2*14</f>
        <v>14</v>
      </c>
      <c r="E3" t="s">
        <v>15</v>
      </c>
    </row>
    <row r="4">
      <c r="A4">
        <v>1</v>
      </c>
      <c r="B4" t="s">
        <v>79</v>
      </c>
      <c r="C4" t="s">
        <v>78</v>
      </c>
      <c r="D4" s="6">
        <f>'Besoins'!$B$2*0.35</f>
        <v>0.35</v>
      </c>
      <c r="E4" t="s">
        <v>15</v>
      </c>
    </row>
    <row r="5">
      <c r="A5">
        <v>1</v>
      </c>
      <c r="B5" t="s">
        <v>80</v>
      </c>
      <c r="C5" t="s">
        <v>76</v>
      </c>
      <c r="D5" s="6">
        <f>'Besoins'!$B$2*3</f>
        <v>3</v>
      </c>
      <c r="E5" t="s">
        <v>19</v>
      </c>
    </row>
    <row r="6">
      <c r="A6">
        <v>1</v>
      </c>
      <c r="B6" t="s">
        <v>81</v>
      </c>
      <c r="C6" t="s">
        <v>78</v>
      </c>
      <c r="D6" s="6">
        <f>'Besoins'!$B$2*12</f>
        <v>12</v>
      </c>
      <c r="E6" t="s">
        <v>15</v>
      </c>
    </row>
    <row r="7">
      <c r="A7">
        <v>2</v>
      </c>
      <c r="B7" t="s">
        <v>82</v>
      </c>
      <c r="C7" t="s">
        <v>78</v>
      </c>
      <c r="D7" s="6">
        <f>'Besoins'!$B$2*2.925</f>
        <v>2.925</v>
      </c>
      <c r="E7" t="s">
        <v>19</v>
      </c>
    </row>
    <row r="8">
      <c r="A8">
        <v>2</v>
      </c>
      <c r="B8" t="s">
        <v>83</v>
      </c>
      <c r="C8" t="s">
        <v>78</v>
      </c>
      <c r="D8" s="6">
        <f>'Besoins'!$B$2*0.075</f>
        <v>0.075</v>
      </c>
      <c r="E8" t="s">
        <v>15</v>
      </c>
    </row>
    <row r="9">
      <c r="A9">
        <v>1</v>
      </c>
      <c r="B9" t="s">
        <v>84</v>
      </c>
      <c r="C9" t="s">
        <v>78</v>
      </c>
      <c r="D9" s="6">
        <f>'Besoins'!$B$2*2.5</f>
        <v>2.5</v>
      </c>
      <c r="E9" t="s">
        <v>15</v>
      </c>
    </row>
    <row r="10">
      <c r="A10">
        <v>1</v>
      </c>
      <c r="B10" t="s">
        <v>85</v>
      </c>
      <c r="C10" t="s">
        <v>78</v>
      </c>
      <c r="D10" s="6">
        <f>'Besoins'!$B$2*0.5</f>
        <v>0.5</v>
      </c>
      <c r="E10" t="s">
        <v>19</v>
      </c>
    </row>
    <row r="11">
      <c r="A11">
        <v>1</v>
      </c>
      <c r="B11" t="s">
        <v>86</v>
      </c>
      <c r="C11" t="s">
        <v>78</v>
      </c>
      <c r="D11" s="6">
        <f>'Besoins'!$B$2*0.01</f>
        <v>0.01</v>
      </c>
      <c r="E11" t="s">
        <v>15</v>
      </c>
    </row>
    <row r="12">
      <c r="A12">
        <v>1</v>
      </c>
      <c r="B12" t="s">
        <v>87</v>
      </c>
      <c r="C12" t="s">
        <v>78</v>
      </c>
      <c r="D12" s="6">
        <f>'Besoins'!$B$2*0.25</f>
        <v>0.25</v>
      </c>
      <c r="E12" t="s">
        <v>15</v>
      </c>
    </row>
    <row r="13">
      <c r="A13">
        <v>1</v>
      </c>
      <c r="B13" t="s">
        <v>88</v>
      </c>
      <c r="C13" t="s">
        <v>78</v>
      </c>
      <c r="D13" s="6">
        <f>'Besoins'!$B$2*0.073</f>
        <v>0.073</v>
      </c>
      <c r="E13" t="s">
        <v>15</v>
      </c>
    </row>
    <row r="14">
      <c r="A14">
        <v>1</v>
      </c>
      <c r="B14" t="s">
        <v>89</v>
      </c>
      <c r="C14" t="s">
        <v>78</v>
      </c>
      <c r="D14" s="6">
        <f>'Besoins'!$B$2*5</f>
        <v>5</v>
      </c>
      <c r="E14" t="s">
        <v>15</v>
      </c>
    </row>
    <row r="15">
      <c r="A15">
        <v>1</v>
      </c>
      <c r="B15" t="s">
        <v>90</v>
      </c>
      <c r="C15" t="s">
        <v>78</v>
      </c>
      <c r="D15" s="6">
        <f>'Besoins'!$B$2*0.007</f>
        <v>0.007</v>
      </c>
      <c r="E15" t="s">
        <v>15</v>
      </c>
    </row>
    <row r="16">
      <c r="A16">
        <v>1</v>
      </c>
      <c r="B16" t="s">
        <v>91</v>
      </c>
      <c r="C16" t="s">
        <v>78</v>
      </c>
      <c r="D16" s="6">
        <f>'Besoins'!$B$2*1</f>
        <v>1</v>
      </c>
      <c r="E16" t="s">
        <v>31</v>
      </c>
    </row>
    <row r="17">
      <c r="A17">
        <v>1</v>
      </c>
      <c r="B17" t="s">
        <v>92</v>
      </c>
      <c r="C17" t="s">
        <v>78</v>
      </c>
      <c r="D17" s="6">
        <f>'Besoins'!$B$2*0.002</f>
        <v>0.002</v>
      </c>
      <c r="E17" t="s">
        <v>15</v>
      </c>
    </row>
    <row r="18">
      <c r="A18">
        <v>1</v>
      </c>
      <c r="B18" t="s">
        <v>93</v>
      </c>
      <c r="C18" t="s">
        <v>78</v>
      </c>
      <c r="D18" s="6">
        <f>'Besoins'!$B$2*2</f>
        <v>2</v>
      </c>
      <c r="E18" t="s">
        <v>15</v>
      </c>
    </row>
    <row r="19">
      <c r="A19">
        <v>1</v>
      </c>
      <c r="B19" t="s">
        <v>94</v>
      </c>
      <c r="C19" t="s">
        <v>95</v>
      </c>
      <c r="D19" s="6">
        <f>'Besoins'!$B$2*0.5</f>
        <v>0.5</v>
      </c>
      <c r="E1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2">
        <v>96</v>
      </c>
      <c r="B1"/>
      <c r="C1"/>
      <c r="D1"/>
    </row>
    <row r="2">
      <c r="A2" t="str" s="13">
        <f>"GRO_CDC_136B · CUI.PV.BOEUF · référence : "&amp;Besoins!B3&amp;" "&amp;Besoins!C3&amp;" · multiplicateur réglable sur la feuille ""Besoins"""</f>
        <v>GRO_CDC_136B · CUI.PV.BOEUF · référence : 1 pc · multiplicateur réglable sur la feuille </v>
      </c>
      <c r="B2"/>
      <c r="C2"/>
      <c r="D2"/>
    </row>
    <row r="3">
      <c r="A3"/>
      <c r="B3"/>
      <c r="C3"/>
      <c r="D3"/>
    </row>
    <row r="4">
      <c r="A4" t="s" s="14">
        <v>97</v>
      </c>
      <c r="B4"/>
      <c r="C4"/>
      <c r="D4"/>
    </row>
    <row r="5">
      <c r="A5" t="s" s="15">
        <v>98</v>
      </c>
      <c r="B5" t="str" s="12">
        <f>Procedure!D2</f>
        <v>Mise en place du poste de travail — Vérifiez les DLC, pesez les denrées, sélectionnez le matériel nécessaire. Lavez et désinfectez le matériel et le poste de travail en suivant les protocoles.</v>
      </c>
      <c r="C5"/>
      <c r="D5"/>
    </row>
    <row r="6">
      <c r="A6" t="s" s="15">
        <v>99</v>
      </c>
      <c r="B6" t="str" s="12">
        <f>Procedure!D3</f>
        <v>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v>
      </c>
      <c r="C6"/>
      <c r="D6"/>
    </row>
    <row r="7">
      <c r="A7"/>
      <c r="B7" t="str">
        <f>Besoins!B21</f>
        <v>Boulettes de boeuf 60% viande surgelees</v>
      </c>
      <c r="C7" s="6">
        <f>Besoins!E21</f>
        <v>14</v>
      </c>
      <c r="D7" t="str">
        <f>Besoins!F21</f>
        <v>kg</v>
      </c>
    </row>
    <row r="8">
      <c r="A8"/>
      <c r="B8" t="str">
        <f>Besoins!B22</f>
        <v>Poitrine de porc fraîche</v>
      </c>
      <c r="C8" s="6">
        <f>Besoins!E22</f>
        <v>2</v>
      </c>
      <c r="D8" t="str">
        <f>Besoins!F22</f>
        <v>kg</v>
      </c>
    </row>
    <row r="9">
      <c r="A9" t="s" s="15">
        <v>100</v>
      </c>
      <c r="B9" t="str" s="12">
        <f>Procedure!D4</f>
        <v>Réaliser le jus de veau lié — Dans une russe, réalisez le jus de veau lié, à partir de fond déshydraté, en vous rapportant aux recommandations du fabricant. Réservez au chaud en attente d'utilisation.</v>
      </c>
      <c r="C9"/>
      <c r="D9"/>
    </row>
    <row r="10">
      <c r="A10"/>
      <c r="B10" t="s">
        <v>101</v>
      </c>
      <c r="C10" s="6">
        <f>'Besoins'!$B$2*3</f>
        <v>3</v>
      </c>
      <c r="D10" t="s">
        <v>19</v>
      </c>
    </row>
    <row r="11">
      <c r="A11" t="s" s="15">
        <v>102</v>
      </c>
      <c r="B11" t="str" s="12">
        <f>Procedure!D5</f>
        <v>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v>
      </c>
      <c r="C11"/>
      <c r="D11"/>
    </row>
    <row r="12">
      <c r="A12"/>
      <c r="B12" t="str">
        <f>Besoins!B15</f>
        <v>Huile de tournesol raffinée vrac</v>
      </c>
      <c r="C12" s="6">
        <f>Besoins!E15</f>
        <v>0.5</v>
      </c>
      <c r="D12" t="str">
        <f>Besoins!F15</f>
        <v>lt</v>
      </c>
    </row>
    <row r="13">
      <c r="A13" t="s" s="15">
        <v>103</v>
      </c>
      <c r="B13" t="str" s="12">
        <f>Procedure!D6</f>
        <v>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v>
      </c>
      <c r="C13"/>
      <c r="D13"/>
    </row>
    <row r="14">
      <c r="A14"/>
      <c r="B14" t="str">
        <f>Besoins!B7</f>
        <v>Tomates concassées en dés (boîte)</v>
      </c>
      <c r="C14" s="6">
        <f>Besoins!E7</f>
        <v>12</v>
      </c>
      <c r="D14" t="str">
        <f>Besoins!F7</f>
        <v>kg</v>
      </c>
    </row>
    <row r="15">
      <c r="A15"/>
      <c r="B15" t="str">
        <f>Besoins!B20</f>
        <v>Oignons émincés surgelés</v>
      </c>
      <c r="C15" s="6">
        <f>Besoins!E20</f>
        <v>2.5</v>
      </c>
      <c r="D15" t="str">
        <f>Besoins!F20</f>
        <v>kg</v>
      </c>
    </row>
    <row r="16">
      <c r="A16"/>
      <c r="B16" t="str">
        <f>Besoins!B18</f>
        <v>Ail haché IQF</v>
      </c>
      <c r="C16" s="6">
        <f>Besoins!E18</f>
        <v>0.25</v>
      </c>
      <c r="D16" t="str">
        <f>Besoins!F18</f>
        <v>kg</v>
      </c>
    </row>
    <row r="17">
      <c r="A17"/>
      <c r="B17" t="str">
        <f>Besoins!B19</f>
        <v>Choux brocolis en fleurettes IQF</v>
      </c>
      <c r="C17" s="6">
        <f>Besoins!E19</f>
        <v>5</v>
      </c>
      <c r="D17" t="str">
        <f>Besoins!F19</f>
        <v>kg</v>
      </c>
    </row>
    <row r="18">
      <c r="A18"/>
      <c r="B18" t="str">
        <f>Besoins!B12</f>
        <v>Olive verte dénoyautée boîte 5/1</v>
      </c>
      <c r="C18" s="6">
        <f>Besoins!E12</f>
        <v>1</v>
      </c>
      <c r="D18" t="str">
        <f>Besoins!F12</f>
        <v>u</v>
      </c>
    </row>
    <row r="19">
      <c r="A19"/>
      <c r="B19" t="str">
        <f>Besoins!B13</f>
        <v>Farine de blé T55</v>
      </c>
      <c r="C19" s="6">
        <f>Besoins!E13</f>
        <v>0.35</v>
      </c>
      <c r="D19" t="str">
        <f>Besoins!F13</f>
        <v>kg</v>
      </c>
    </row>
    <row r="20">
      <c r="A20"/>
      <c r="B20" t="str">
        <f>Besoins!B11</f>
        <v>Herbes de Provence</v>
      </c>
      <c r="C20" s="6">
        <f>Besoins!E11</f>
        <v>0.01</v>
      </c>
      <c r="D20" t="str">
        <f>Besoins!F11</f>
        <v>kg</v>
      </c>
    </row>
    <row r="21">
      <c r="A21"/>
      <c r="B21" t="str">
        <f>Besoins!B17</f>
        <v>Sel fin de cuisine</v>
      </c>
      <c r="C21" s="6">
        <f>Besoins!E17</f>
        <v>0.073</v>
      </c>
      <c r="D21" t="str">
        <f>Besoins!F17</f>
        <v>kg</v>
      </c>
    </row>
    <row r="22">
      <c r="A22"/>
      <c r="B22" t="str">
        <f>Besoins!B10</f>
        <v>Poivre noir moulu</v>
      </c>
      <c r="C22" s="6">
        <f>Besoins!E10</f>
        <v>0.007</v>
      </c>
      <c r="D22" t="str">
        <f>Besoins!F10</f>
        <v>kg</v>
      </c>
    </row>
    <row r="23">
      <c r="A23"/>
      <c r="B23" t="str">
        <f>Besoins!B9</f>
        <v>Piment de Cayenne</v>
      </c>
      <c r="C23" s="6">
        <f>Besoins!E9</f>
        <v>0.002</v>
      </c>
      <c r="D23" t="str">
        <f>Besoins!F9</f>
        <v>kg</v>
      </c>
    </row>
    <row r="24">
      <c r="A24" t="s" s="15">
        <v>104</v>
      </c>
      <c r="B24" t="str" s="12">
        <f>Procedure!D7</f>
        <v>Décanter les boulettes — Décantez les boulettes dans 4 bacs GN 1/1 H 100. Répartissez la sauce et la garniture sur les boulettes. Couvrez. Stockez en armoire chaude et maintenez la température à cœur à +63°C en attente de consommation.</v>
      </c>
      <c r="C24"/>
      <c r="D24"/>
    </row>
    <row r="25">
      <c r="A25" t="s" s="15">
        <v>105</v>
      </c>
      <c r="B25" t="str" s="12">
        <f>Procedure!D8</f>
        <v>Dresser et servir — Servez la quantité de boulettes prévue pour la portion avec la garniture et la sauce. Décorez avec quelques feuilles de persil plat sur le dessus. Accompagnez de riz pilaf ou créole, d'un tian de légumes, de pâtes, etc.</v>
      </c>
      <c r="C25"/>
      <c r="D25"/>
    </row>
    <row r="26">
      <c r="A26"/>
      <c r="B26" t="s">
        <v>106</v>
      </c>
      <c r="C26" s="6">
        <f>'Besoins'!$B$2*0.5</f>
        <v>0.5</v>
      </c>
      <c r="D26" t="s">
        <v>15</v>
      </c>
    </row>
    <row r="27">
      <c r="A27"/>
      <c r="B27"/>
      <c r="C27"/>
      <c r="D27"/>
    </row>
    <row r="28">
      <c r="A28" t="s" s="14">
        <v>107</v>
      </c>
      <c r="B28"/>
      <c r="C28"/>
      <c r="D28"/>
    </row>
    <row r="29">
      <c r="A29" t="s" s="15">
        <v>98</v>
      </c>
      <c r="B29" t="str" s="12">
        <f>"[DISSOUDRE] "&amp;Procedure!D9</f>
        <v>[DISSOUDRE] Délayer la poudre dans l'eau froide en fouettant, puis porter à ébullition en remuant régulièrement.</v>
      </c>
      <c r="C29"/>
      <c r="D29"/>
    </row>
    <row r="30">
      <c r="A30"/>
      <c r="B30" t="str">
        <f>Besoins!B8</f>
        <v>EAU</v>
      </c>
      <c r="C30" s="6">
        <f>Besoins!E8</f>
        <v>2.925</v>
      </c>
      <c r="D30" t="str">
        <f>Besoins!F8</f>
        <v>lt</v>
      </c>
    </row>
    <row r="31">
      <c r="A31"/>
      <c r="B31" t="str">
        <f>Besoins!B14</f>
        <v>Fonds Brun Lié (Knorr Professional)</v>
      </c>
      <c r="C31" s="6">
        <f>Besoins!E14</f>
        <v>0.075</v>
      </c>
      <c r="D31" t="str">
        <f>Besoins!F14</f>
        <v>kg</v>
      </c>
    </row>
    <row r="32">
      <c r="A32"/>
      <c r="B32"/>
      <c r="C32"/>
      <c r="D32"/>
    </row>
    <row r="33">
      <c r="A33" t="s" s="16">
        <v>108</v>
      </c>
      <c r="B33"/>
      <c r="C33"/>
      <c r="D33"/>
    </row>
  </sheetData>
  <sheetProtection sheet="1" formatRows="0" formatColumns="0"/>
  <mergeCells count="13">
    <mergeCell ref="A1:D1"/>
    <mergeCell ref="A2:D2"/>
    <mergeCell ref="A4:D4"/>
    <mergeCell ref="B5:D5"/>
    <mergeCell ref="B6:D6"/>
    <mergeCell ref="B9:D9"/>
    <mergeCell ref="B11:D11"/>
    <mergeCell ref="B13:D13"/>
    <mergeCell ref="B24:D24"/>
    <mergeCell ref="B25:D25"/>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2026-09-18T17:46:03Z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2026-09-18T17:46:03Z</dcterms:modified>
  <cp:revision>1</cp:revision>
</cp:coreProperties>
</file>