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<sst xmlns="http://schemas.openxmlformats.org/spreadsheetml/2006/main" count="115" uniqueCount="115">
  <si>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</si>
  <si>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</si>
  <si>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</si>
  <si>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</si>
  <si>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</si>
  <si>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</si>
  <si>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</si>
  <si>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</si>
  <si>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</si>
  <si>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</si>
  <si>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</si>
  <si>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</si>
  <si>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</si>
  <si>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</si>
  <si>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</si>
  <si>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CHAMPIGNON-NOIR</t>
  </si>
  <si>
    <t>Champignon noir (oreille de Judée)</t>
  </si>
  <si>
    <t>Produits asiatiques déshydratés</t>
  </si>
  <si>
    <t>kg</t>
  </si>
  <si>
    <t>SAUCE-SOJA-SAL</t>
  </si>
  <si>
    <t>Sauce soja salée (shoyu)</t>
  </si>
  <si>
    <t>Sauces asiatiques</t>
  </si>
  <si>
    <t>lt</t>
  </si>
  <si>
    <t>COULIS-TOMATE</t>
  </si>
  <si>
    <t>Coulis de tomate cuisinée</t>
  </si>
  <si>
    <t>Concentrés et purées cuisines</t>
  </si>
  <si>
    <t>EPI-PIMENT-CAYE</t>
  </si>
  <si>
    <t>Piment de Cayenne</t>
  </si>
  <si>
    <t>Épices en poudre et graines</t>
  </si>
  <si>
    <t>EPI-POIVRE-NOIR</t>
  </si>
  <si>
    <t>Poivre noir moulu</t>
  </si>
  <si>
    <t>GINGEMBRE-FRAIS</t>
  </si>
  <si>
    <t>Gingembre frais rape</t>
  </si>
  <si>
    <t>Épicerie</t>
  </si>
  <si>
    <t>RNME101405</t>
  </si>
  <si>
    <t>Huile de tournesol bidon 5L</t>
  </si>
  <si>
    <t>Assaisonnements et corps gras</t>
  </si>
  <si>
    <t>u</t>
  </si>
  <si>
    <t>FECULE-MAIS</t>
  </si>
  <si>
    <t>Fecule de mais (Maizena)</t>
  </si>
  <si>
    <t>Féculents et légumineuses</t>
  </si>
  <si>
    <t>FECULE-PDT</t>
  </si>
  <si>
    <t>Fécule de pomme de terre</t>
  </si>
  <si>
    <t>ANANAS-BTE31</t>
  </si>
  <si>
    <t>Ananas en morceaux boite 3/1</t>
  </si>
  <si>
    <t>Légumes</t>
  </si>
  <si>
    <t>BAMBOU-POUSSE</t>
  </si>
  <si>
    <t>Pousses de bambou boite 5/1</t>
  </si>
  <si>
    <t>LEV-CHIMIQUE</t>
  </si>
  <si>
    <t>Levure chimique (poudre à lever)</t>
  </si>
  <si>
    <t>Levures et agents levants</t>
  </si>
  <si>
    <t>SEL-FIN</t>
  </si>
  <si>
    <t>Sel fin de cuisine</t>
  </si>
  <si>
    <t>Sels et condiments de base</t>
  </si>
  <si>
    <t>VINAIGRE-VIN</t>
  </si>
  <si>
    <t>Vinaigre de vin rouge</t>
  </si>
  <si>
    <t>SUC-BLANC</t>
  </si>
  <si>
    <t>Sucre blanc cristal sac 25 kg</t>
  </si>
  <si>
    <t>Sucres et édulcorants</t>
  </si>
  <si>
    <t>RNMS00866</t>
  </si>
  <si>
    <t>Poivrons verts rouges en lanières surgelés</t>
  </si>
  <si>
    <t>Légumes surgelés</t>
  </si>
  <si>
    <t>RNMS00780</t>
  </si>
  <si>
    <t>Oignons émincés surgelés</t>
  </si>
  <si>
    <t>Pommes de terre surgelées</t>
  </si>
  <si>
    <t>PORC-EMINCE</t>
  </si>
  <si>
    <t>Émincé de porc cru</t>
  </si>
  <si>
    <t>Porc frais</t>
  </si>
  <si>
    <t>Total</t>
  </si>
  <si>
    <t>Recette</t>
  </si>
  <si>
    <t>#</t>
  </si>
  <si>
    <t>Verbe</t>
  </si>
  <si>
    <t>Étape</t>
  </si>
  <si>
    <t>Précision technique</t>
  </si>
  <si>
    <t>Durée</t>
  </si>
  <si>
    <t>PORC À L'AIGRE-DOUX</t>
  </si>
  <si>
    <t>Mise en place du poste de travail : contrôler les D.L.C., peser les denrées, sélectionner le matériel. Laver et désinfecter le matériel et le poste de travail.</t>
  </si>
  <si>
    <t>Niveau</t>
  </si>
  <si>
    <t>Composant</t>
  </si>
  <si>
    <t>Type</t>
  </si>
  <si>
    <t>Quantité (× multiplicateur, voir feuille Besoins)</t>
  </si>
  <si>
    <t>recette</t>
  </si>
  <si>
    <t xml:space="preserve">    ↳ Émincé de porc cru</t>
  </si>
  <si>
    <t>matiere</t>
  </si>
  <si>
    <t xml:space="preserve">    ↳ Champignon noir (oreille de Judée)</t>
  </si>
  <si>
    <t xml:space="preserve">    ↳ Ananas en morceaux boite 3/1</t>
  </si>
  <si>
    <t xml:space="preserve">    ↳ Coulis de tomate cuisinée</t>
  </si>
  <si>
    <t xml:space="preserve">    ↳ Oignons émincés surgelés</t>
  </si>
  <si>
    <t xml:space="preserve">    ↳ Fécule de pomme de terre</t>
  </si>
  <si>
    <t xml:space="preserve">    ↳ Gingembre frais rape</t>
  </si>
  <si>
    <t xml:space="preserve">    ↳ OEUF (ml) (conv.)</t>
  </si>
  <si>
    <t>conversion</t>
  </si>
  <si>
    <t xml:space="preserve">    ↳ Poivrons verts rouges en lanières surgelés</t>
  </si>
  <si>
    <t xml:space="preserve">    ↳ Levure chimique (poudre à lever)</t>
  </si>
  <si>
    <t xml:space="preserve">    ↳ Sucre blanc cristal sac 25 kg</t>
  </si>
  <si>
    <t xml:space="preserve">    ↳ Pousses de bambou boite 5/1</t>
  </si>
  <si>
    <t xml:space="preserve">    ↳ Sel fin de cuisine</t>
  </si>
  <si>
    <t xml:space="preserve">    ↳ Vinaigre de vin rouge</t>
  </si>
  <si>
    <t xml:space="preserve">    ↳ Poivre noir moulu</t>
  </si>
  <si>
    <t xml:space="preserve">    ↳ Sauce soja salée (shoyu)</t>
  </si>
  <si>
    <t xml:space="preserve">    ↳ Piment de Cayenne</t>
  </si>
  <si>
    <t xml:space="preserve">    ↳ Fecule de mais (Maizena)</t>
  </si>
  <si>
    <t xml:space="preserve">    ↳ Huile de tournesol bidon 5L</t>
  </si>
  <si>
    <t>Fiche technique — PORC À L'AIGRE-DOUX</t>
  </si>
  <si>
    <t>PORC À L'AIGRE-DOUX  GRO_CDC_116</t>
  </si>
  <si>
    <t>1.</t>
  </si>
  <si>
    <t>2.</t>
  </si>
  <si>
    <t>3.</t>
  </si>
  <si>
    <t xml:space="preserve">    OEUF (ml) (conv.)</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</si>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</sst>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36.363636</v>
      </c>
      <c r="E7" s="6">
        <f>D7*$B$2</f>
        <v>36.363636</v>
      </c>
      <c r="F7" t="s">
        <v>3</v>
      </c>
      <c r="G7" s="9">
        <f>E7*0.2700000027</f>
        <v>9.818182</v>
      </c>
    </row>
    <row r="8">
      <c r="A8" t="s">
        <v>15</v>
      </c>
      <c r="B8" t="s">
        <v>16</v>
      </c>
      <c r="C8" t="s">
        <v>17</v>
      </c>
      <c r="D8" s="4">
        <v>2</v>
      </c>
      <c r="E8" s="6">
        <f>D8*$B$2</f>
        <v>2</v>
      </c>
      <c r="F8" t="s">
        <v>18</v>
      </c>
      <c r="G8" s="9">
        <f>E8*22</f>
        <v>44</v>
      </c>
    </row>
    <row r="9">
      <c r="A9" t="s">
        <v>19</v>
      </c>
      <c r="B9" t="s">
        <v>20</v>
      </c>
      <c r="C9" t="s">
        <v>21</v>
      </c>
      <c r="D9" s="4">
        <v>0.75</v>
      </c>
      <c r="E9" s="6">
        <f>D9*$B$2</f>
        <v>0.75</v>
      </c>
      <c r="F9" t="s">
        <v>22</v>
      </c>
      <c r="G9" s="9">
        <f>E9*3.2</f>
        <v>2.4</v>
      </c>
    </row>
    <row r="10">
      <c r="A10" t="s">
        <v>23</v>
      </c>
      <c r="B10" t="s">
        <v>24</v>
      </c>
      <c r="C10" t="s">
        <v>25</v>
      </c>
      <c r="D10" s="4">
        <v>7</v>
      </c>
      <c r="E10" s="6">
        <f>D10*$B$2</f>
        <v>7</v>
      </c>
      <c r="F10" t="s">
        <v>18</v>
      </c>
      <c r="G10" s="9">
        <f>E10*1.9</f>
        <v>13.3</v>
      </c>
    </row>
    <row r="11">
      <c r="A11" t="s">
        <v>26</v>
      </c>
      <c r="B11" t="s">
        <v>27</v>
      </c>
      <c r="C11" t="s">
        <v>28</v>
      </c>
      <c r="D11" s="4">
        <v>0.008</v>
      </c>
      <c r="E11" s="6">
        <f>D11*$B$2</f>
        <v>0.008</v>
      </c>
      <c r="F11" t="s">
        <v>18</v>
      </c>
      <c r="G11" s="9">
        <f>E11*9.8</f>
        <v>0.0784</v>
      </c>
    </row>
    <row r="12">
      <c r="A12" t="s">
        <v>29</v>
      </c>
      <c r="B12" t="s">
        <v>30</v>
      </c>
      <c r="C12" t="s">
        <v>28</v>
      </c>
      <c r="D12" s="4">
        <v>0.007</v>
      </c>
      <c r="E12" s="6">
        <f>D12*$B$2</f>
        <v>0.007</v>
      </c>
      <c r="F12" t="s">
        <v>18</v>
      </c>
      <c r="G12" s="9">
        <f>E12*12.5</f>
        <v>0.0875</v>
      </c>
    </row>
    <row r="13">
      <c r="A13" t="s">
        <v>31</v>
      </c>
      <c r="B13" t="s">
        <v>32</v>
      </c>
      <c r="C13" t="s">
        <v>33</v>
      </c>
      <c r="D13" s="4">
        <v>0.2</v>
      </c>
      <c r="E13" s="6">
        <f>D13*$B$2</f>
        <v>0.2</v>
      </c>
      <c r="F13" t="s">
        <v>18</v>
      </c>
      <c r="G13" s="9">
        <f>E13*8</f>
        <v>1.6</v>
      </c>
    </row>
    <row r="14">
      <c r="A14" t="s">
        <v>34</v>
      </c>
      <c r="B14" t="s">
        <v>35</v>
      </c>
      <c r="C14" t="s">
        <v>36</v>
      </c>
      <c r="D14" s="4">
        <v>0.5</v>
      </c>
      <c r="E14" s="6">
        <f>D14*$B$2</f>
        <v>0.5</v>
      </c>
      <c r="F14" t="s">
        <v>37</v>
      </c>
      <c r="G14" s="9">
        <f>E14*20.35</f>
        <v>10.175</v>
      </c>
    </row>
    <row r="15">
      <c r="A15" t="s">
        <v>38</v>
      </c>
      <c r="B15" t="s">
        <v>39</v>
      </c>
      <c r="C15" t="s">
        <v>40</v>
      </c>
      <c r="D15" s="4">
        <v>0.15</v>
      </c>
      <c r="E15" s="6">
        <f>D15*$B$2</f>
        <v>0.15</v>
      </c>
      <c r="F15" t="s">
        <v>18</v>
      </c>
      <c r="G15" s="9">
        <f>E15*3.2</f>
        <v>0.48</v>
      </c>
    </row>
    <row r="16">
      <c r="A16" t="s">
        <v>41</v>
      </c>
      <c r="B16" t="s">
        <v>42</v>
      </c>
      <c r="C16" t="s">
        <v>40</v>
      </c>
      <c r="D16" s="4">
        <v>0.5</v>
      </c>
      <c r="E16" s="6">
        <f>D16*$B$2</f>
        <v>0.5</v>
      </c>
      <c r="F16" t="s">
        <v>18</v>
      </c>
      <c r="G16" s="9">
        <f>E16*3.8</f>
        <v>1.9</v>
      </c>
    </row>
    <row r="17">
      <c r="A17" t="s">
        <v>43</v>
      </c>
      <c r="B17" t="s">
        <v>44</v>
      </c>
      <c r="C17" t="s">
        <v>45</v>
      </c>
      <c r="D17" s="4">
        <v>4.9</v>
      </c>
      <c r="E17" s="6">
        <f>D17*$B$2</f>
        <v>4.9</v>
      </c>
      <c r="F17" t="s">
        <v>18</v>
      </c>
      <c r="G17" s="9">
        <f>E17*0</f>
        <v>0</v>
      </c>
    </row>
    <row r="18">
      <c r="A18" t="s">
        <v>46</v>
      </c>
      <c r="B18" t="s">
        <v>47</v>
      </c>
      <c r="C18" t="s">
        <v>45</v>
      </c>
      <c r="D18" s="4">
        <v>2.5</v>
      </c>
      <c r="E18" s="6">
        <f>D18*$B$2</f>
        <v>2.5</v>
      </c>
      <c r="F18" t="s">
        <v>18</v>
      </c>
      <c r="G18" s="9">
        <f>E18*0</f>
        <v>0</v>
      </c>
    </row>
    <row r="19">
      <c r="A19" t="s">
        <v>48</v>
      </c>
      <c r="B19" t="s">
        <v>49</v>
      </c>
      <c r="C19" t="s">
        <v>50</v>
      </c>
      <c r="D19" s="4">
        <v>0.05</v>
      </c>
      <c r="E19" s="6">
        <f>D19*$B$2</f>
        <v>0.05</v>
      </c>
      <c r="F19" t="s">
        <v>18</v>
      </c>
      <c r="G19" s="9">
        <f>E19*4.2</f>
        <v>0.21</v>
      </c>
    </row>
    <row r="20">
      <c r="A20" t="s">
        <v>51</v>
      </c>
      <c r="B20" t="s">
        <v>52</v>
      </c>
      <c r="C20" t="s">
        <v>53</v>
      </c>
      <c r="D20" s="4">
        <v>0.073</v>
      </c>
      <c r="E20" s="6">
        <f>D20*$B$2</f>
        <v>0.073</v>
      </c>
      <c r="F20" t="s">
        <v>18</v>
      </c>
      <c r="G20" s="9">
        <f>E20*0.35</f>
        <v>0.02555</v>
      </c>
    </row>
    <row r="21">
      <c r="A21" t="s">
        <v>54</v>
      </c>
      <c r="B21" t="s">
        <v>55</v>
      </c>
      <c r="C21" t="s">
        <v>53</v>
      </c>
      <c r="D21" s="4">
        <v>0.75</v>
      </c>
      <c r="E21" s="6">
        <f>D21*$B$2</f>
        <v>0.75</v>
      </c>
      <c r="F21" t="s">
        <v>22</v>
      </c>
      <c r="G21" s="9">
        <f>E21*1.2</f>
        <v>0.9</v>
      </c>
    </row>
    <row r="22">
      <c r="A22" t="s">
        <v>56</v>
      </c>
      <c r="B22" t="s">
        <v>57</v>
      </c>
      <c r="C22" t="s">
        <v>58</v>
      </c>
      <c r="D22" s="4">
        <v>0.6</v>
      </c>
      <c r="E22" s="6">
        <f>D22*$B$2</f>
        <v>0.6</v>
      </c>
      <c r="F22" t="s">
        <v>18</v>
      </c>
      <c r="G22" s="9">
        <f>E22*0.82</f>
        <v>0.492</v>
      </c>
    </row>
    <row r="23">
      <c r="A23" t="s">
        <v>59</v>
      </c>
      <c r="B23" t="s">
        <v>60</v>
      </c>
      <c r="C23" t="s">
        <v>61</v>
      </c>
      <c r="D23" s="4">
        <v>1.5</v>
      </c>
      <c r="E23" s="6">
        <f>D23*$B$2</f>
        <v>1.5</v>
      </c>
      <c r="F23" t="s">
        <v>18</v>
      </c>
      <c r="G23" s="9">
        <f>E23*4.18</f>
        <v>6.27</v>
      </c>
    </row>
    <row r="24">
      <c r="A24" t="s">
        <v>62</v>
      </c>
      <c r="B24" t="s">
        <v>63</v>
      </c>
      <c r="C24" t="s">
        <v>64</v>
      </c>
      <c r="D24" s="4">
        <v>1.5</v>
      </c>
      <c r="E24" s="6">
        <f>D24*$B$2</f>
        <v>1.5</v>
      </c>
      <c r="F24" t="s">
        <v>18</v>
      </c>
      <c r="G24" s="9">
        <f>E24*3.89</f>
        <v>5.835</v>
      </c>
    </row>
    <row r="25">
      <c r="A25" t="s">
        <v>65</v>
      </c>
      <c r="B25" t="s">
        <v>66</v>
      </c>
      <c r="C25" t="s">
        <v>67</v>
      </c>
      <c r="D25" s="4">
        <v>15</v>
      </c>
      <c r="E25" s="6">
        <f>D25*$B$2</f>
        <v>15</v>
      </c>
      <c r="F25" t="s">
        <v>18</v>
      </c>
      <c r="G25" s="9">
        <f>E25*7.5</f>
        <v>112.5</v>
      </c>
    </row>
    <row r="26">
      <c r="A26"/>
      <c r="B26"/>
      <c r="C26"/>
      <c r="D26"/>
      <c r="E26"/>
      <c r="F26" t="s" s="10">
        <v>68</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69</v>
      </c>
      <c r="B1" t="s" s="7">
        <v>70</v>
      </c>
      <c r="C1" t="s" s="7">
        <v>71</v>
      </c>
      <c r="D1" t="s" s="7">
        <v>72</v>
      </c>
      <c r="E1" t="s" s="7">
        <v>73</v>
      </c>
      <c r="F1" t="s" s="7">
        <v>74</v>
      </c>
    </row>
    <row r="2">
      <c r="A2" t="s">
        <v>75</v>
      </c>
      <c r="B2">
        <v>1</v>
      </c>
      <c r="C2"/>
      <c r="D2" t="s" s="12">
        <v>76</v>
      </c>
      <c r="E2" t="s" s="12"/>
      <c r="F2"/>
    </row>
    <row r="3">
      <c r="A3" t="s">
        <v>75</v>
      </c>
      <c r="B3">
        <v>2</v>
      </c>
      <c r="C3"/>
      <c r="D3" t="inlineStr" s="12">
        <is>
          <t>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t>
        </is>
      </c>
      <c r="E3" t="s" s="12"/>
      <c r="F3"/>
    </row>
    <row r="4">
      <c r="A4" t="s">
        <v>75</v>
      </c>
      <c r="B4">
        <v>3</v>
      </c>
      <c r="C4"/>
      <c r="D4" t="inlineStr" s="12">
        <is>
          <t>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t>
        </is>
      </c>
      <c r="E4" t="s" s="12"/>
      <c r="F4"/>
    </row>
    <row r="5">
      <c r="A5" t="s">
        <v>75</v>
      </c>
      <c r="B5">
        <v>4</v>
      </c>
      <c r="C5"/>
      <c r="D5" t="inlineStr" s="12">
        <is>
          <t>Frire l'émincé : préchauffer l'huile de friture à +180°C. Plonger l'émincé dans la friture chaude, cuire 7 minutes environ. Égoutter dans un panier à friture doublé d'un bac. Réserver la viande frite en armoire chaude à +63°C, dans des bacs GN 1/1 de service.</t>
        </is>
      </c>
      <c r="E5" t="s" s="12"/>
      <c r="F5"/>
    </row>
    <row r="6">
      <c r="A6" t="s">
        <v>75</v>
      </c>
      <c r="B6">
        <v>5</v>
      </c>
      <c r="C6"/>
      <c r="D6" t="inlineStr" s="12">
        <is>
          <t>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t>
        </is>
      </c>
      <c r="E6" t="s" s="12"/>
      <c r="F6"/>
    </row>
    <row r="7">
      <c r="A7" t="s">
        <v>75</v>
      </c>
      <c r="B7">
        <v>6</v>
      </c>
      <c r="C7"/>
      <c r="D7" t="inlineStr" s="12">
        <is>
          <t>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t>
        </is>
      </c>
      <c r="E7" t="s" s="12"/>
      <c r="F7"/>
    </row>
    <row r="8">
      <c r="A8" t="s">
        <v>75</v>
      </c>
      <c r="B8">
        <v>7</v>
      </c>
      <c r="C8"/>
      <c r="D8" t="inlineStr" s="12">
        <is>
          <t>Finir la préparation de l'émincé de porc : verser équitablement la sauce sur les bacs d'émincé et la garniture. Agiter les bacs d'un mouvement circulaire pour lier intimement tous les éléments.</t>
        </is>
      </c>
      <c r="E8" t="s" s="12"/>
      <c r="F8"/>
    </row>
    <row r="9">
      <c r="A9" t="s">
        <v>75</v>
      </c>
      <c r="B9">
        <v>8</v>
      </c>
      <c r="C9"/>
      <c r="D9" t="inlineStr" s="12">
        <is>
          <t>Dresser et servir : dresser l'émincé à l'assiette en mettant en valeur la garniture. Napper avec la sauce aigre-douce. Accompagner de riz créole, de riz épicé ou de nouilles chinoises.</t>
        </is>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75</v>
      </c>
      <c r="C2" t="s">
        <v>81</v>
      </c>
      <c r="D2" s="6">
        <f>'Besoins'!$B$2*100</f>
        <v>100</v>
      </c>
      <c r="E2" t="s">
        <v>3</v>
      </c>
    </row>
    <row r="3">
      <c r="A3">
        <v>1</v>
      </c>
      <c r="B3" t="s">
        <v>82</v>
      </c>
      <c r="C3" t="s">
        <v>83</v>
      </c>
      <c r="D3" s="6">
        <f>'Besoins'!$B$2*15</f>
        <v>15</v>
      </c>
      <c r="E3" t="s">
        <v>18</v>
      </c>
    </row>
    <row r="4">
      <c r="A4">
        <v>1</v>
      </c>
      <c r="B4" t="s">
        <v>84</v>
      </c>
      <c r="C4" t="s">
        <v>83</v>
      </c>
      <c r="D4" s="6">
        <f>'Besoins'!$B$2*2</f>
        <v>2</v>
      </c>
      <c r="E4" t="s">
        <v>18</v>
      </c>
    </row>
    <row r="5">
      <c r="A5">
        <v>1</v>
      </c>
      <c r="B5" t="s">
        <v>85</v>
      </c>
      <c r="C5" t="s">
        <v>83</v>
      </c>
      <c r="D5" s="6">
        <f>'Besoins'!$B$2*4.9</f>
        <v>4.9</v>
      </c>
      <c r="E5" t="s">
        <v>18</v>
      </c>
    </row>
    <row r="6">
      <c r="A6">
        <v>1</v>
      </c>
      <c r="B6" t="s">
        <v>86</v>
      </c>
      <c r="C6" t="s">
        <v>83</v>
      </c>
      <c r="D6" s="6">
        <f>'Besoins'!$B$2*7</f>
        <v>7</v>
      </c>
      <c r="E6" t="s">
        <v>22</v>
      </c>
    </row>
    <row r="7">
      <c r="A7">
        <v>1</v>
      </c>
      <c r="B7" t="s">
        <v>87</v>
      </c>
      <c r="C7" t="s">
        <v>83</v>
      </c>
      <c r="D7" s="6">
        <f>'Besoins'!$B$2*1.5</f>
        <v>1.5</v>
      </c>
      <c r="E7" t="s">
        <v>18</v>
      </c>
    </row>
    <row r="8">
      <c r="A8">
        <v>1</v>
      </c>
      <c r="B8" t="s">
        <v>88</v>
      </c>
      <c r="C8" t="s">
        <v>83</v>
      </c>
      <c r="D8" s="6">
        <f>'Besoins'!$B$2*0.5</f>
        <v>0.5</v>
      </c>
      <c r="E8" t="s">
        <v>18</v>
      </c>
    </row>
    <row r="9">
      <c r="A9">
        <v>1</v>
      </c>
      <c r="B9" t="s">
        <v>89</v>
      </c>
      <c r="C9" t="s">
        <v>83</v>
      </c>
      <c r="D9" s="6">
        <f>'Besoins'!$B$2*0.2</f>
        <v>0.2</v>
      </c>
      <c r="E9" t="s">
        <v>18</v>
      </c>
    </row>
    <row r="10">
      <c r="A10">
        <v>1</v>
      </c>
      <c r="B10" t="s">
        <v>90</v>
      </c>
      <c r="C10" t="s">
        <v>91</v>
      </c>
      <c r="D10" s="6">
        <f>'Besoins'!$B$2*2</f>
        <v>2</v>
      </c>
      <c r="E10" t="s">
        <v>22</v>
      </c>
    </row>
    <row r="11">
      <c r="A11">
        <v>1</v>
      </c>
      <c r="B11" t="s">
        <v>92</v>
      </c>
      <c r="C11" t="s">
        <v>83</v>
      </c>
      <c r="D11" s="6">
        <f>'Besoins'!$B$2*1.5</f>
        <v>1.5</v>
      </c>
      <c r="E11" t="s">
        <v>18</v>
      </c>
    </row>
    <row r="12">
      <c r="A12">
        <v>1</v>
      </c>
      <c r="B12" t="s">
        <v>93</v>
      </c>
      <c r="C12" t="s">
        <v>83</v>
      </c>
      <c r="D12" s="6">
        <f>'Besoins'!$B$2*0.05</f>
        <v>0.05</v>
      </c>
      <c r="E12" t="s">
        <v>18</v>
      </c>
    </row>
    <row r="13">
      <c r="A13">
        <v>1</v>
      </c>
      <c r="B13" t="s">
        <v>94</v>
      </c>
      <c r="C13" t="s">
        <v>83</v>
      </c>
      <c r="D13" s="6">
        <f>'Besoins'!$B$2*0.6</f>
        <v>0.6</v>
      </c>
      <c r="E13" t="s">
        <v>18</v>
      </c>
    </row>
    <row r="14">
      <c r="A14">
        <v>1</v>
      </c>
      <c r="B14" t="s">
        <v>95</v>
      </c>
      <c r="C14" t="s">
        <v>83</v>
      </c>
      <c r="D14" s="6">
        <f>'Besoins'!$B$2*2.5</f>
        <v>2.5</v>
      </c>
      <c r="E14" t="s">
        <v>18</v>
      </c>
    </row>
    <row r="15">
      <c r="A15">
        <v>1</v>
      </c>
      <c r="B15" t="s">
        <v>96</v>
      </c>
      <c r="C15" t="s">
        <v>83</v>
      </c>
      <c r="D15" s="6">
        <f>'Besoins'!$B$2*0.073</f>
        <v>0.073</v>
      </c>
      <c r="E15" t="s">
        <v>18</v>
      </c>
    </row>
    <row r="16">
      <c r="A16">
        <v>1</v>
      </c>
      <c r="B16" t="s">
        <v>97</v>
      </c>
      <c r="C16" t="s">
        <v>83</v>
      </c>
      <c r="D16" s="6">
        <f>'Besoins'!$B$2*0.75</f>
        <v>0.75</v>
      </c>
      <c r="E16" t="s">
        <v>22</v>
      </c>
    </row>
    <row r="17">
      <c r="A17">
        <v>1</v>
      </c>
      <c r="B17" t="s">
        <v>98</v>
      </c>
      <c r="C17" t="s">
        <v>83</v>
      </c>
      <c r="D17" s="6">
        <f>'Besoins'!$B$2*0.007</f>
        <v>0.007</v>
      </c>
      <c r="E17" t="s">
        <v>18</v>
      </c>
    </row>
    <row r="18">
      <c r="A18">
        <v>1</v>
      </c>
      <c r="B18" t="s">
        <v>99</v>
      </c>
      <c r="C18" t="s">
        <v>83</v>
      </c>
      <c r="D18" s="6">
        <f>'Besoins'!$B$2*0.75</f>
        <v>0.75</v>
      </c>
      <c r="E18" t="s">
        <v>22</v>
      </c>
    </row>
    <row r="19">
      <c r="A19">
        <v>1</v>
      </c>
      <c r="B19" t="s">
        <v>100</v>
      </c>
      <c r="C19" t="s">
        <v>83</v>
      </c>
      <c r="D19" s="6">
        <f>'Besoins'!$B$2*0.008</f>
        <v>0.008</v>
      </c>
      <c r="E19" t="s">
        <v>18</v>
      </c>
    </row>
    <row r="20">
      <c r="A20">
        <v>1</v>
      </c>
      <c r="B20" t="s">
        <v>101</v>
      </c>
      <c r="C20" t="s">
        <v>83</v>
      </c>
      <c r="D20" s="6">
        <f>'Besoins'!$B$2*0.15</f>
        <v>0.15</v>
      </c>
      <c r="E20" t="s">
        <v>18</v>
      </c>
    </row>
    <row r="21">
      <c r="A21">
        <v>1</v>
      </c>
      <c r="B21" t="s">
        <v>102</v>
      </c>
      <c r="C21" t="s">
        <v>83</v>
      </c>
      <c r="D21" s="6">
        <f>'Besoins'!$B$2*0.5</f>
        <v>0.5</v>
      </c>
      <c r="E21"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2">
        <v>103</v>
      </c>
      <c r="B1"/>
      <c r="C1"/>
      <c r="D1"/>
    </row>
    <row r="2">
      <c r="A2" t="str" s="13">
        <f>"GRO_CDC_116 · GRO.VIANDES · référence : "&amp;Besoins!B3&amp;" "&amp;Besoins!C3&amp;" · multiplicateur réglable sur la feuille ""Besoins"""</f>
        <v>GRO_CDC_116 · GRO.VIANDES · référence : 100 pc · multiplicateur réglable sur la feuille </v>
      </c>
      <c r="B2"/>
      <c r="C2"/>
      <c r="D2"/>
    </row>
    <row r="3">
      <c r="A3"/>
      <c r="B3"/>
      <c r="C3"/>
      <c r="D3"/>
    </row>
    <row r="4">
      <c r="A4" t="s" s="14">
        <v>104</v>
      </c>
      <c r="B4"/>
      <c r="C4"/>
      <c r="D4"/>
    </row>
    <row r="5">
      <c r="A5" t="s" s="15">
        <v>105</v>
      </c>
      <c r="B5" t="str" s="12">
        <f>Procedure!D2</f>
        <v>Mise en place du poste de travail : contrôler les D.L.C., peser les denrées, sélectionner le matériel. Laver et désinfecter le matériel et le poste de travail.</v>
      </c>
      <c r="C5"/>
      <c r="D5"/>
    </row>
    <row r="6">
      <c r="A6" t="s" s="15">
        <v>106</v>
      </c>
      <c r="B6" t="str" s="12">
        <f>Procedure!D3</f>
        <v>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v>
      </c>
      <c r="C6"/>
      <c r="D6"/>
    </row>
    <row r="7">
      <c r="A7"/>
      <c r="B7" t="str">
        <f>Besoins!B25</f>
        <v>Émincé de porc cru</v>
      </c>
      <c r="C7" s="6">
        <f>Besoins!E25</f>
        <v>15</v>
      </c>
      <c r="D7" t="str">
        <f>Besoins!F25</f>
        <v>kg</v>
      </c>
    </row>
    <row r="8">
      <c r="A8"/>
      <c r="B8" t="str">
        <f>Besoins!B17</f>
        <v>Ananas en morceaux boite 3/1</v>
      </c>
      <c r="C8" s="6">
        <f>Besoins!E17</f>
        <v>4.9</v>
      </c>
      <c r="D8" t="str">
        <f>Besoins!F17</f>
        <v>kg</v>
      </c>
    </row>
    <row r="9">
      <c r="A9"/>
      <c r="B9" t="str">
        <f>Besoins!B10</f>
        <v>Coulis de tomate cuisinée</v>
      </c>
      <c r="C9" s="6">
        <f>Besoins!E10</f>
        <v>7</v>
      </c>
      <c r="D9" t="str">
        <f>Besoins!F10</f>
        <v>lt</v>
      </c>
    </row>
    <row r="10">
      <c r="A10"/>
      <c r="B10" t="str">
        <f>Besoins!B13</f>
        <v>Gingembre frais rape</v>
      </c>
      <c r="C10" s="6">
        <f>Besoins!E13</f>
        <v>0.2</v>
      </c>
      <c r="D10" t="str">
        <f>Besoins!F13</f>
        <v>kg</v>
      </c>
    </row>
    <row r="11">
      <c r="A11"/>
      <c r="B11" t="str">
        <f>Besoins!B8</f>
        <v>Champignon noir (oreille de Judée)</v>
      </c>
      <c r="C11" s="6">
        <f>Besoins!E8</f>
        <v>2</v>
      </c>
      <c r="D11" t="str">
        <f>Besoins!F8</f>
        <v>kg</v>
      </c>
    </row>
    <row r="12">
      <c r="A12"/>
      <c r="B12" t="str">
        <f>Besoins!B24</f>
        <v>Oignons émincés surgelés</v>
      </c>
      <c r="C12" s="6">
        <f>Besoins!E24</f>
        <v>1.5</v>
      </c>
      <c r="D12" t="str">
        <f>Besoins!F24</f>
        <v>kg</v>
      </c>
    </row>
    <row r="13">
      <c r="A13"/>
      <c r="B13" t="str">
        <f>Besoins!B23</f>
        <v>Poivrons verts rouges en lanières surgelés</v>
      </c>
      <c r="C13" s="6">
        <f>Besoins!E23</f>
        <v>1.5</v>
      </c>
      <c r="D13" t="str">
        <f>Besoins!F23</f>
        <v>kg</v>
      </c>
    </row>
    <row r="14">
      <c r="A14"/>
      <c r="B14" t="str">
        <f>Besoins!B18</f>
        <v>Pousses de bambou boite 5/1</v>
      </c>
      <c r="C14" s="6">
        <f>Besoins!E18</f>
        <v>2.5</v>
      </c>
      <c r="D14" t="str">
        <f>Besoins!F18</f>
        <v>kg</v>
      </c>
    </row>
    <row r="15">
      <c r="A15" t="s" s="15">
        <v>107</v>
      </c>
      <c r="B15" t="str" s="12">
        <f>Procedure!D4</f>
        <v>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v>
      </c>
      <c r="C15"/>
      <c r="D15"/>
    </row>
    <row r="16">
      <c r="A16"/>
      <c r="B16" t="str">
        <f>Besoins!B16</f>
        <v>Fécule de pomme de terre</v>
      </c>
      <c r="C16" s="6">
        <f>Besoins!E16</f>
        <v>0.5</v>
      </c>
      <c r="D16" t="str">
        <f>Besoins!F16</f>
        <v>kg</v>
      </c>
    </row>
    <row r="17">
      <c r="A17"/>
      <c r="B17" t="s">
        <v>108</v>
      </c>
      <c r="C17" s="6">
        <f>'Besoins'!$B$2*2</f>
        <v>2</v>
      </c>
      <c r="D17" t="s">
        <v>22</v>
      </c>
    </row>
    <row r="18">
      <c r="A18"/>
      <c r="B18" t="str">
        <f>Besoins!B19</f>
        <v>Levure chimique (poudre à lever)</v>
      </c>
      <c r="C18" s="6">
        <f>Besoins!E19</f>
        <v>0.05</v>
      </c>
      <c r="D18" t="str">
        <f>Besoins!F19</f>
        <v>kg</v>
      </c>
    </row>
    <row r="19">
      <c r="A19"/>
      <c r="B19" t="str">
        <f>Besoins!B20</f>
        <v>Sel fin de cuisine</v>
      </c>
      <c r="C19" s="6">
        <f>Besoins!E20</f>
        <v>0.073</v>
      </c>
      <c r="D19" t="str">
        <f>Besoins!F20</f>
        <v>kg</v>
      </c>
    </row>
    <row r="20">
      <c r="A20"/>
      <c r="B20" t="str">
        <f>Besoins!B12</f>
        <v>Poivre noir moulu</v>
      </c>
      <c r="C20" s="6">
        <f>Besoins!E12</f>
        <v>0.007</v>
      </c>
      <c r="D20" t="str">
        <f>Besoins!F12</f>
        <v>kg</v>
      </c>
    </row>
    <row r="21">
      <c r="A21"/>
      <c r="B21" t="str">
        <f>Besoins!B11</f>
        <v>Piment de Cayenne</v>
      </c>
      <c r="C21" s="6">
        <f>Besoins!E11</f>
        <v>0.008</v>
      </c>
      <c r="D21" t="str">
        <f>Besoins!F11</f>
        <v>kg</v>
      </c>
    </row>
    <row r="22">
      <c r="A22" t="s" s="15">
        <v>109</v>
      </c>
      <c r="B22" t="str" s="12">
        <f>Procedure!D5</f>
        <v>Frire l'émincé : préchauffer l'huile de friture à +180°C. Plonger l'émincé dans la friture chaude, cuire 7 minutes environ. Égoutter dans un panier à friture doublé d'un bac. Réserver la viande frite en armoire chaude à +63°C, dans des bacs GN 1/1 de service.</v>
      </c>
      <c r="C22"/>
      <c r="D22"/>
    </row>
    <row r="23">
      <c r="A23"/>
      <c r="B23" t="str">
        <f>Besoins!B14</f>
        <v>Huile de tournesol bidon 5L</v>
      </c>
      <c r="C23" s="6">
        <f>Besoins!E14</f>
        <v>0.5</v>
      </c>
      <c r="D23" t="str">
        <f>Besoins!F14</f>
        <v>kg</v>
      </c>
    </row>
    <row r="24">
      <c r="A24" t="s" s="15">
        <v>110</v>
      </c>
      <c r="B24" t="str" s="12">
        <f>Procedure!D6</f>
        <v>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v>
      </c>
      <c r="C24"/>
      <c r="D24"/>
    </row>
    <row r="25">
      <c r="A25"/>
      <c r="B25" t="str">
        <f>Besoins!B22</f>
        <v>Sucre blanc cristal sac 25 kg</v>
      </c>
      <c r="C25" s="6">
        <f>Besoins!E22</f>
        <v>0.6</v>
      </c>
      <c r="D25" t="str">
        <f>Besoins!F22</f>
        <v>kg</v>
      </c>
    </row>
    <row r="26">
      <c r="A26"/>
      <c r="B26" t="str">
        <f>Besoins!B21</f>
        <v>Vinaigre de vin rouge</v>
      </c>
      <c r="C26" s="6">
        <f>Besoins!E21</f>
        <v>0.75</v>
      </c>
      <c r="D26" t="str">
        <f>Besoins!F21</f>
        <v>lt</v>
      </c>
    </row>
    <row r="27">
      <c r="A27"/>
      <c r="B27" t="str">
        <f>Besoins!B9</f>
        <v>Sauce soja salée (shoyu)</v>
      </c>
      <c r="C27" s="6">
        <f>Besoins!E9</f>
        <v>0.75</v>
      </c>
      <c r="D27" t="str">
        <f>Besoins!F9</f>
        <v>lt</v>
      </c>
    </row>
    <row r="28">
      <c r="A28"/>
      <c r="B28" t="str">
        <f>Besoins!B15</f>
        <v>Fecule de mais (Maizena)</v>
      </c>
      <c r="C28" s="6">
        <f>Besoins!E15</f>
        <v>0.15</v>
      </c>
      <c r="D28" t="str">
        <f>Besoins!F15</f>
        <v>kg</v>
      </c>
    </row>
    <row r="29">
      <c r="A29" t="s" s="15">
        <v>111</v>
      </c>
      <c r="B29" t="str" s="12">
        <f>Procedure!D7</f>
        <v>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v>
      </c>
      <c r="C29"/>
      <c r="D29"/>
    </row>
    <row r="30">
      <c r="A30" t="s" s="15">
        <v>112</v>
      </c>
      <c r="B30" t="str" s="12">
        <f>Procedure!D8</f>
        <v>Finir la préparation de l'émincé de porc : verser équitablement la sauce sur les bacs d'émincé et la garniture. Agiter les bacs d'un mouvement circulaire pour lier intimement tous les éléments.</v>
      </c>
      <c r="C30"/>
      <c r="D30"/>
    </row>
    <row r="31">
      <c r="A31" t="s" s="15">
        <v>113</v>
      </c>
      <c r="B31" t="str" s="12">
        <f>Procedure!D9</f>
        <v>Dresser et servir : dresser l'émincé à l'assiette en mettant en valeur la garniture. Napper avec la sauce aigre-douce. Accompagner de riz créole, de riz épicé ou de nouilles chinoises.</v>
      </c>
      <c r="C31"/>
      <c r="D31"/>
    </row>
    <row r="32">
      <c r="A32"/>
      <c r="B32"/>
      <c r="C32"/>
      <c r="D32"/>
    </row>
    <row r="33">
      <c r="A33" t="s" s="16">
        <v>114</v>
      </c>
      <c r="B33"/>
      <c r="C33"/>
      <c r="D33"/>
    </row>
  </sheetData>
  <sheetProtection sheet="1" formatRows="0" formatColumns="0"/>
  <mergeCells count="12">
    <mergeCell ref="A1:D1"/>
    <mergeCell ref="A2:D2"/>
    <mergeCell ref="A4:D4"/>
    <mergeCell ref="B5:D5"/>
    <mergeCell ref="B6:D6"/>
    <mergeCell ref="B15:D15"/>
    <mergeCell ref="B22:D22"/>
    <mergeCell ref="B24:D24"/>
    <mergeCell ref="B29:D29"/>
    <mergeCell ref="B30:D30"/>
    <mergeCell ref="B31:D31"/>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2026-09-17T17:17:16Z</dcterms:created>
  <dc:title>PORC À L'AIGRE-DOUX</dc:title>
  <dc:subject/>
  <dc:creator>CUIS.web</dc:creator>
  <cp:lastModifiedBy/>
  <cp:keywords/>
  <dc:description>Export automatique — moteur récursif d'origine : Bernard Vandendaele</dc:description>
  <cp:category/>
  <dc:language>en-US</dc:language>
  <dcterms:modified xsi:type="dcterms:W3CDTF">2026-09-17T17:17:16Z</dcterms:modified>
  <cp:revision>1</cp:revision>
</cp:coreProperties>
</file>