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<sst xmlns="http://schemas.openxmlformats.org/spreadsheetml/2006/main" count="117" uniqueCount="117">
  <si>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</si>
  <si>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</si>
  <si>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</si>
  <si>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</si>
  <si>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</si>
  <si>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</si>
  <si>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</si>
  <si>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</si>
  <si>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</si>
  <si>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</si>
  <si>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</si>
  <si>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</si>
  <si>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</si>
  <si>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</si>
  <si>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</si>
  <si>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</si>
  <si>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</si>
  <si>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</si>
  <si>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</si>
  <si>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</si>
  <si>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</si>
  <si>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</si>
  <si>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</si>
  <si>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</si>
  <si>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</si>
  <si>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</si>
  <si>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</si>
  <si>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</si>
  <si>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</si>
  <si>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</si>
  <si>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</si>
  <si>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</si>
  <si>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</si>
  <si>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</si>
  <si>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</si>
  <si>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</si>
  <si>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</si>
  <si>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</si>
  <si>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</si>
  <si>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</si>
  <si>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</si>
  <si>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</si>
  <si>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</si>
  <si>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</si>
  <si>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</si>
  <si>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</si>
  <si>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</si>
  <si>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</si>
  <si>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</si>
  <si>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</si>
  <si>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</si>
  <si>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</si>
  <si>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</si>
  <si>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</si>
  <si>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</si>
  <si>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</si>
  <si>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</si>
  <si>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</si>
  <si>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</si>
  <si>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</si>
  <si>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</si>
  <si>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</si>
  <si>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</si>
  <si>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</si>
  <si>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</si>
  <si>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Recette</t>
  </si>
  <si>
    <t>#</t>
  </si>
  <si>
    <t>Verbe</t>
  </si>
  <si>
    <t>Étape</t>
  </si>
  <si>
    <t>Précision technique</t>
  </si>
  <si>
    <t>Durée</t>
  </si>
  <si>
    <t>OSSO-BUCO DE VEAU AUX ZESTES D'ORANGE ET DE CITRON (FACON MILANAISE)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</si>
  <si>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</si>
  <si>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</si>
  <si>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</si>
  <si>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</si>
  <si>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</si>
  <si>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</si>
  <si>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</si>
  <si>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</si>
  <si>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Osso-buco de veau (piece) (conv.)</t>
  </si>
  <si>
    <t>conversion</t>
  </si>
  <si>
    <t xml:space="preserve">    ↳ Oignons émincés surgelés</t>
  </si>
  <si>
    <t>matiere</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</si>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</sst>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E7*1.9</f>
        <v>9.5</v>
      </c>
    </row>
    <row r="8">
      <c r="A8" t="s" s="9">
        <v>16</v>
      </c>
      <c r="B8" t="s">
        <v>17</v>
      </c>
      <c r="C8" t="s">
        <v>18</v>
      </c>
      <c r="D8" s="4">
        <v>7.8</v>
      </c>
      <c r="E8" s="6">
        <f>D8*$B$2</f>
        <v>7.8</v>
      </c>
      <c r="F8" t="s">
        <v>19</v>
      </c>
      <c r="G8" s="8">
        <f>E8*0.003</f>
        <v>0.0234</v>
      </c>
    </row>
    <row r="9">
      <c r="A9" t="s" s="9">
        <v>20</v>
      </c>
      <c r="B9" t="s">
        <v>21</v>
      </c>
      <c r="C9" t="s">
        <v>22</v>
      </c>
      <c r="D9" s="4">
        <v>0.057</v>
      </c>
      <c r="E9" s="6">
        <f>D9*$B$2</f>
        <v>0.057</v>
      </c>
      <c r="F9" t="s">
        <v>3</v>
      </c>
      <c r="G9" s="8">
        <f>E9*0</f>
        <v>0</v>
      </c>
    </row>
    <row r="10">
      <c r="A10" t="s">
        <v>23</v>
      </c>
      <c r="B10" t="s">
        <v>24</v>
      </c>
      <c r="C10" t="s">
        <v>25</v>
      </c>
      <c r="D10" s="4">
        <v>0.007</v>
      </c>
      <c r="E10" s="6">
        <f>D10*$B$2</f>
        <v>0.007</v>
      </c>
      <c r="F10" t="s">
        <v>15</v>
      </c>
      <c r="G10" s="8">
        <f>E10*12.5</f>
        <v>0.0875</v>
      </c>
    </row>
    <row r="11">
      <c r="A11" t="s">
        <v>26</v>
      </c>
      <c r="B11" t="s">
        <v>27</v>
      </c>
      <c r="C11" t="s">
        <v>28</v>
      </c>
      <c r="D11" s="4">
        <v>3</v>
      </c>
      <c r="E11" s="6">
        <f>D11*$B$2</f>
        <v>3</v>
      </c>
      <c r="F11" t="s">
        <v>29</v>
      </c>
      <c r="G11" s="8">
        <f>E11*24.02</f>
        <v>72.06</v>
      </c>
    </row>
    <row r="12">
      <c r="A12" t="s">
        <v>30</v>
      </c>
      <c r="B12" t="s">
        <v>31</v>
      </c>
      <c r="C12" t="s">
        <v>32</v>
      </c>
      <c r="D12" s="4">
        <v>1</v>
      </c>
      <c r="E12" s="6">
        <f>D12*$B$2</f>
        <v>1</v>
      </c>
      <c r="F12" t="s">
        <v>15</v>
      </c>
      <c r="G12" s="8">
        <f>E12*0.56</f>
        <v>0.56</v>
      </c>
    </row>
    <row r="13">
      <c r="A13" t="s">
        <v>33</v>
      </c>
      <c r="B13" t="s">
        <v>34</v>
      </c>
      <c r="C13" t="s">
        <v>35</v>
      </c>
      <c r="D13" s="4">
        <v>0.2</v>
      </c>
      <c r="E13" s="6">
        <f>D13*$B$2</f>
        <v>0.2</v>
      </c>
      <c r="F13" t="s">
        <v>15</v>
      </c>
      <c r="G13" s="8">
        <f>E13*0</f>
        <v>0</v>
      </c>
    </row>
    <row r="14">
      <c r="A14" t="s">
        <v>36</v>
      </c>
      <c r="B14" t="s">
        <v>37</v>
      </c>
      <c r="C14" t="s">
        <v>38</v>
      </c>
      <c r="D14" s="4">
        <v>0.4</v>
      </c>
      <c r="E14" s="6">
        <f>D14*$B$2</f>
        <v>0.4</v>
      </c>
      <c r="F14" t="s">
        <v>15</v>
      </c>
      <c r="G14" s="8">
        <f>E14*1.8</f>
        <v>0.72</v>
      </c>
    </row>
    <row r="15">
      <c r="A15" t="s">
        <v>39</v>
      </c>
      <c r="B15" t="s">
        <v>40</v>
      </c>
      <c r="C15" t="s">
        <v>38</v>
      </c>
      <c r="D15" s="4">
        <v>0.2</v>
      </c>
      <c r="E15" s="6">
        <f>D15*$B$2</f>
        <v>0.2</v>
      </c>
      <c r="F15" t="s">
        <v>15</v>
      </c>
      <c r="G15" s="8">
        <f>E15*1.8</f>
        <v>0.36</v>
      </c>
    </row>
    <row r="16">
      <c r="A16" t="s">
        <v>41</v>
      </c>
      <c r="B16" t="s">
        <v>42</v>
      </c>
      <c r="C16" t="s">
        <v>38</v>
      </c>
      <c r="D16" s="4">
        <v>1.6</v>
      </c>
      <c r="E16" s="6">
        <f>D16*$B$2</f>
        <v>1.6</v>
      </c>
      <c r="F16" t="s">
        <v>15</v>
      </c>
      <c r="G16" s="8">
        <f>E16*1.15</f>
        <v>1.84</v>
      </c>
    </row>
    <row r="17">
      <c r="A17" t="s">
        <v>43</v>
      </c>
      <c r="B17" t="s">
        <v>44</v>
      </c>
      <c r="C17" t="s">
        <v>38</v>
      </c>
      <c r="D17" s="4">
        <v>0.2</v>
      </c>
      <c r="E17" s="6">
        <f>D17*$B$2</f>
        <v>0.2</v>
      </c>
      <c r="F17" t="s">
        <v>45</v>
      </c>
      <c r="G17" s="8">
        <f>E17*4.5</f>
        <v>0.9</v>
      </c>
    </row>
    <row r="18">
      <c r="A18" t="s">
        <v>46</v>
      </c>
      <c r="B18" t="s">
        <v>47</v>
      </c>
      <c r="C18" t="s">
        <v>48</v>
      </c>
      <c r="D18" s="4">
        <v>0.073</v>
      </c>
      <c r="E18" s="6">
        <f>D18*$B$2</f>
        <v>0.073</v>
      </c>
      <c r="F18" t="s">
        <v>15</v>
      </c>
      <c r="G18" s="8">
        <f>E18*0.35</f>
        <v>0.02555</v>
      </c>
    </row>
    <row r="19">
      <c r="A19" t="s">
        <v>49</v>
      </c>
      <c r="B19" t="s">
        <v>50</v>
      </c>
      <c r="C19" t="s">
        <v>51</v>
      </c>
      <c r="D19" s="4">
        <v>0.2</v>
      </c>
      <c r="E19" s="6">
        <f>D19*$B$2</f>
        <v>0.2</v>
      </c>
      <c r="F19" t="s">
        <v>15</v>
      </c>
      <c r="G19" s="8">
        <f>E19*9.26</f>
        <v>1.852</v>
      </c>
    </row>
    <row r="20">
      <c r="A20" t="s">
        <v>52</v>
      </c>
      <c r="B20" t="s">
        <v>53</v>
      </c>
      <c r="C20" t="s">
        <v>51</v>
      </c>
      <c r="D20" s="4">
        <v>3</v>
      </c>
      <c r="E20" s="6">
        <f>D20*$B$2</f>
        <v>3</v>
      </c>
      <c r="F20" t="s">
        <v>15</v>
      </c>
      <c r="G20" s="8">
        <f>E20*1.46</f>
        <v>4.38</v>
      </c>
    </row>
    <row r="21">
      <c r="A21" t="s">
        <v>54</v>
      </c>
      <c r="B21" t="s">
        <v>55</v>
      </c>
      <c r="C21" t="s">
        <v>51</v>
      </c>
      <c r="D21" s="4">
        <v>0.5</v>
      </c>
      <c r="E21" s="6">
        <f>D21*$B$2</f>
        <v>0.5</v>
      </c>
      <c r="F21" t="s">
        <v>15</v>
      </c>
      <c r="G21" s="8">
        <f>E21*7.5</f>
        <v>3.75</v>
      </c>
    </row>
    <row r="22">
      <c r="A22" t="s">
        <v>56</v>
      </c>
      <c r="B22" t="s">
        <v>57</v>
      </c>
      <c r="C22" t="s">
        <v>51</v>
      </c>
      <c r="D22" s="4">
        <v>5</v>
      </c>
      <c r="E22" s="6">
        <f>D22*$B$2</f>
        <v>5</v>
      </c>
      <c r="F22" t="s">
        <v>15</v>
      </c>
      <c r="G22" s="8">
        <f>E22*2.92</f>
        <v>14.6</v>
      </c>
    </row>
    <row r="23">
      <c r="A23" t="s">
        <v>58</v>
      </c>
      <c r="B23" t="s">
        <v>59</v>
      </c>
      <c r="C23" t="s">
        <v>60</v>
      </c>
      <c r="D23" s="4">
        <v>3</v>
      </c>
      <c r="E23" s="6">
        <f>D23*$B$2</f>
        <v>3</v>
      </c>
      <c r="F23" t="s">
        <v>15</v>
      </c>
      <c r="G23" s="8">
        <f>E23*3.89</f>
        <v>11.67</v>
      </c>
    </row>
    <row r="24">
      <c r="A24" t="s">
        <v>61</v>
      </c>
      <c r="B24" t="s">
        <v>62</v>
      </c>
      <c r="C24" t="s">
        <v>63</v>
      </c>
      <c r="D24" s="4">
        <v>20</v>
      </c>
      <c r="E24" s="6">
        <f>D24*$B$2</f>
        <v>20</v>
      </c>
      <c r="F24" t="s">
        <v>15</v>
      </c>
      <c r="G24" s="8">
        <f>E24*0</f>
        <v>0</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71</v>
      </c>
      <c r="B3">
        <v>2</v>
      </c>
      <c r="C3"/>
      <c r="D3"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2"/>
      <c r="F3"/>
    </row>
    <row r="4">
      <c r="A4" t="s">
        <v>71</v>
      </c>
      <c r="B4">
        <v>3</v>
      </c>
      <c r="C4"/>
      <c r="D4"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2"/>
      <c r="F4"/>
    </row>
    <row r="5">
      <c r="A5" t="s">
        <v>71</v>
      </c>
      <c r="B5">
        <v>4</v>
      </c>
      <c r="C5"/>
      <c r="D5"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2"/>
      <c r="F5"/>
    </row>
    <row r="6">
      <c r="A6" t="s">
        <v>71</v>
      </c>
      <c r="B6">
        <v>5</v>
      </c>
      <c r="C6"/>
      <c r="D6"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2"/>
      <c r="F6"/>
    </row>
    <row r="7">
      <c r="A7" t="s">
        <v>71</v>
      </c>
      <c r="B7">
        <v>6</v>
      </c>
      <c r="C7"/>
      <c r="D7" t="inlineStr" s="12">
        <is>
          <t>Servir — Servir a l'assiette un osso-buco accompagne d'un peu de garniture aromatique et de sauce. Persiller le dessus au depart de l'assiette. Facultatif : ajouter sur chaque osso-buco, un bouquet de tomate concassee et des zestes d'orange.</t>
        </is>
      </c>
      <c r="E7" t="s" s="12"/>
      <c r="F7"/>
    </row>
    <row r="8">
      <c r="A8" t="s">
        <v>72</v>
      </c>
      <c r="B8">
        <v>1</v>
      </c>
      <c r="C8" t="s">
        <v>73</v>
      </c>
      <c r="D8" t="s" s="12">
        <v>74</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71</v>
      </c>
      <c r="C2" t="s">
        <v>79</v>
      </c>
      <c r="D2" s="6">
        <f>'Besoins'!$B$2*100</f>
        <v>100</v>
      </c>
      <c r="E2" t="s">
        <v>3</v>
      </c>
    </row>
    <row r="3">
      <c r="A3">
        <v>1</v>
      </c>
      <c r="B3" t="s">
        <v>80</v>
      </c>
      <c r="C3" t="s">
        <v>81</v>
      </c>
      <c r="D3" s="6">
        <f>'Besoins'!$B$2*100</f>
        <v>100</v>
      </c>
      <c r="E3" t="s">
        <v>3</v>
      </c>
    </row>
    <row r="4">
      <c r="A4">
        <v>1</v>
      </c>
      <c r="B4" t="s">
        <v>82</v>
      </c>
      <c r="C4" t="s">
        <v>83</v>
      </c>
      <c r="D4" s="6">
        <f>'Besoins'!$B$2*3</f>
        <v>3</v>
      </c>
      <c r="E4" t="s">
        <v>15</v>
      </c>
    </row>
    <row r="5">
      <c r="A5">
        <v>1</v>
      </c>
      <c r="B5" t="s">
        <v>84</v>
      </c>
      <c r="C5" t="s">
        <v>83</v>
      </c>
      <c r="D5" s="6">
        <f>'Besoins'!$B$2*3</f>
        <v>3</v>
      </c>
      <c r="E5" t="s">
        <v>15</v>
      </c>
    </row>
    <row r="6">
      <c r="A6">
        <v>1</v>
      </c>
      <c r="B6" t="s">
        <v>85</v>
      </c>
      <c r="C6" t="s">
        <v>83</v>
      </c>
      <c r="D6" s="6">
        <f>'Besoins'!$B$2*0.4</f>
        <v>0.4</v>
      </c>
      <c r="E6" t="s">
        <v>15</v>
      </c>
    </row>
    <row r="7">
      <c r="A7">
        <v>1</v>
      </c>
      <c r="B7" t="s">
        <v>86</v>
      </c>
      <c r="C7" t="s">
        <v>83</v>
      </c>
      <c r="D7" s="6">
        <f>'Besoins'!$B$2*0.2</f>
        <v>0.2</v>
      </c>
      <c r="E7" t="s">
        <v>15</v>
      </c>
    </row>
    <row r="8">
      <c r="A8">
        <v>1</v>
      </c>
      <c r="B8" t="s">
        <v>87</v>
      </c>
      <c r="C8" t="s">
        <v>83</v>
      </c>
      <c r="D8" s="6">
        <f>'Besoins'!$B$2*0.045</f>
        <v>0.045</v>
      </c>
      <c r="E8" t="s">
        <v>15</v>
      </c>
    </row>
    <row r="9">
      <c r="A9">
        <v>1</v>
      </c>
      <c r="B9" t="s">
        <v>88</v>
      </c>
      <c r="C9" t="s">
        <v>83</v>
      </c>
      <c r="D9" s="6">
        <f>'Besoins'!$B$2*0.4</f>
        <v>0.4</v>
      </c>
      <c r="E9" t="s">
        <v>15</v>
      </c>
    </row>
    <row r="10">
      <c r="A10">
        <v>1</v>
      </c>
      <c r="B10" t="s">
        <v>89</v>
      </c>
      <c r="C10" t="s">
        <v>83</v>
      </c>
      <c r="D10" s="6">
        <f>'Besoins'!$B$2*0.2</f>
        <v>0.2</v>
      </c>
      <c r="E10" t="s">
        <v>15</v>
      </c>
    </row>
    <row r="11">
      <c r="A11">
        <v>1</v>
      </c>
      <c r="B11" t="s">
        <v>90</v>
      </c>
      <c r="C11" t="s">
        <v>83</v>
      </c>
      <c r="D11" s="6">
        <f>'Besoins'!$B$2*3</f>
        <v>3</v>
      </c>
      <c r="E11" t="s">
        <v>19</v>
      </c>
    </row>
    <row r="12">
      <c r="A12">
        <v>1</v>
      </c>
      <c r="B12" t="s">
        <v>91</v>
      </c>
      <c r="C12" t="s">
        <v>79</v>
      </c>
      <c r="D12" s="6">
        <f>'Besoins'!$B$2*5</f>
        <v>5</v>
      </c>
      <c r="E12" t="s">
        <v>19</v>
      </c>
    </row>
    <row r="13">
      <c r="A13">
        <v>2</v>
      </c>
      <c r="B13" t="s">
        <v>92</v>
      </c>
      <c r="C13" t="s">
        <v>83</v>
      </c>
      <c r="D13" s="6">
        <f>'Besoins'!$B$2*4.875</f>
        <v>4.875</v>
      </c>
      <c r="E13" t="s">
        <v>19</v>
      </c>
    </row>
    <row r="14">
      <c r="A14">
        <v>2</v>
      </c>
      <c r="B14" t="s">
        <v>93</v>
      </c>
      <c r="C14" t="s">
        <v>83</v>
      </c>
      <c r="D14" s="6">
        <f>'Besoins'!$B$2*0.125</f>
        <v>0.125</v>
      </c>
      <c r="E14" t="s">
        <v>15</v>
      </c>
    </row>
    <row r="15">
      <c r="A15">
        <v>1</v>
      </c>
      <c r="B15" t="s">
        <v>94</v>
      </c>
      <c r="C15" t="s">
        <v>83</v>
      </c>
      <c r="D15" s="6">
        <f>'Besoins'!$B$2*5</f>
        <v>5</v>
      </c>
      <c r="E15" t="s">
        <v>19</v>
      </c>
    </row>
    <row r="16">
      <c r="A16">
        <v>1</v>
      </c>
      <c r="B16" t="s">
        <v>91</v>
      </c>
      <c r="C16" t="s">
        <v>79</v>
      </c>
      <c r="D16" s="6">
        <f>'Besoins'!$B$2*3</f>
        <v>3</v>
      </c>
      <c r="E16" t="s">
        <v>19</v>
      </c>
    </row>
    <row r="17">
      <c r="A17">
        <v>2</v>
      </c>
      <c r="B17" t="s">
        <v>92</v>
      </c>
      <c r="C17" t="s">
        <v>83</v>
      </c>
      <c r="D17" s="6">
        <f>'Besoins'!$B$2*2.925</f>
        <v>2.925</v>
      </c>
      <c r="E17" t="s">
        <v>19</v>
      </c>
    </row>
    <row r="18">
      <c r="A18">
        <v>2</v>
      </c>
      <c r="B18" t="s">
        <v>93</v>
      </c>
      <c r="C18" t="s">
        <v>83</v>
      </c>
      <c r="D18" s="6">
        <f>'Besoins'!$B$2*0.075</f>
        <v>0.075</v>
      </c>
      <c r="E18" t="s">
        <v>15</v>
      </c>
    </row>
    <row r="19">
      <c r="A19">
        <v>1</v>
      </c>
      <c r="B19" t="s">
        <v>95</v>
      </c>
      <c r="C19" t="s">
        <v>83</v>
      </c>
      <c r="D19" s="6">
        <f>'Besoins'!$B$2*1</f>
        <v>1</v>
      </c>
      <c r="E19" t="s">
        <v>15</v>
      </c>
    </row>
    <row r="20">
      <c r="A20">
        <v>1</v>
      </c>
      <c r="B20" t="s">
        <v>96</v>
      </c>
      <c r="C20" t="s">
        <v>83</v>
      </c>
      <c r="D20" s="6">
        <f>'Besoins'!$B$2*0.073</f>
        <v>0.073</v>
      </c>
      <c r="E20" t="s">
        <v>15</v>
      </c>
    </row>
    <row r="21">
      <c r="A21">
        <v>1</v>
      </c>
      <c r="B21" t="s">
        <v>97</v>
      </c>
      <c r="C21" t="s">
        <v>83</v>
      </c>
      <c r="D21" s="6">
        <f>'Besoins'!$B$2*0.007</f>
        <v>0.007</v>
      </c>
      <c r="E21" t="s">
        <v>15</v>
      </c>
    </row>
    <row r="22">
      <c r="A22">
        <v>1</v>
      </c>
      <c r="B22" t="s">
        <v>98</v>
      </c>
      <c r="C22" t="s">
        <v>83</v>
      </c>
      <c r="D22" s="6">
        <f>'Besoins'!$B$2*0.2</f>
        <v>0.2</v>
      </c>
      <c r="E22" t="s">
        <v>15</v>
      </c>
    </row>
    <row r="23">
      <c r="A23">
        <v>1</v>
      </c>
      <c r="B23" t="s">
        <v>99</v>
      </c>
      <c r="C23" t="s">
        <v>83</v>
      </c>
      <c r="D23" s="6">
        <f>'Besoins'!$B$2*5</f>
        <v>5</v>
      </c>
      <c r="E23" t="s">
        <v>15</v>
      </c>
    </row>
    <row r="24">
      <c r="A24">
        <v>1</v>
      </c>
      <c r="B24" t="s">
        <v>87</v>
      </c>
      <c r="C24" t="s">
        <v>83</v>
      </c>
      <c r="D24" s="6">
        <f>'Besoins'!$B$2*0.012</f>
        <v>0.012</v>
      </c>
      <c r="E24" t="s">
        <v>15</v>
      </c>
    </row>
    <row r="25">
      <c r="A25">
        <v>1</v>
      </c>
      <c r="B25" t="s">
        <v>88</v>
      </c>
      <c r="C25" t="s">
        <v>83</v>
      </c>
      <c r="D25" s="6">
        <f>'Besoins'!$B$2*1.2</f>
        <v>1.2</v>
      </c>
      <c r="E25" t="s">
        <v>15</v>
      </c>
    </row>
    <row r="26">
      <c r="A26">
        <v>1</v>
      </c>
      <c r="B26" t="s">
        <v>100</v>
      </c>
      <c r="C26" t="s">
        <v>83</v>
      </c>
      <c r="D26" s="6">
        <f>'Besoins'!$B$2*0.5</f>
        <v>0.5</v>
      </c>
      <c r="E2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101</v>
      </c>
      <c r="B1"/>
      <c r="C1"/>
      <c r="D1"/>
    </row>
    <row r="2">
      <c r="A2" t="str" s="13">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4">
        <v>102</v>
      </c>
      <c r="B4"/>
      <c r="C4"/>
      <c r="D4"/>
    </row>
    <row r="5">
      <c r="A5" t="s" s="15">
        <v>103</v>
      </c>
      <c r="B5" t="str" s="12">
        <f>Procedure!D2</f>
        <v>Mise en place du poste de travail — Verifier les DLC, peser les denrees, selectionner le materiel necessaire. Laver et desinfecter le materiel et le poste de travail en suivant les protocoles.</v>
      </c>
      <c r="C5"/>
      <c r="D5"/>
    </row>
    <row r="6">
      <c r="A6" t="s" s="15">
        <v>104</v>
      </c>
      <c r="B6" t="str" s="12">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105</v>
      </c>
      <c r="C7" s="6">
        <f>'Besoins'!$B$2*100</f>
        <v>100</v>
      </c>
      <c r="D7" t="s">
        <v>3</v>
      </c>
    </row>
    <row r="8">
      <c r="A8"/>
      <c r="B8" t="str">
        <f>Besoins!B23</f>
        <v>Oignons émincés surgelés</v>
      </c>
      <c r="C8" s="6">
        <f>Besoins!E23</f>
        <v>3</v>
      </c>
      <c r="D8" t="str">
        <f>Besoins!F23</f>
        <v>kg</v>
      </c>
    </row>
    <row r="9">
      <c r="A9"/>
      <c r="B9" t="str">
        <f>Besoins!B14</f>
        <v>CÉLERI-BRANCHE vert France cat.I</v>
      </c>
      <c r="C9" s="6">
        <f>Besoins!E14</f>
        <v>0.4</v>
      </c>
      <c r="D9" t="str">
        <f>Besoins!F14</f>
        <v>kg</v>
      </c>
    </row>
    <row r="10">
      <c r="A10"/>
      <c r="B10" t="s">
        <v>106</v>
      </c>
      <c r="C10" s="6">
        <f>'Besoins'!$B$2*0.4</f>
        <v>0.4</v>
      </c>
      <c r="D10" t="s">
        <v>15</v>
      </c>
    </row>
    <row r="11">
      <c r="A11"/>
      <c r="B11" t="str">
        <f>Besoins!B15</f>
        <v>CITRON Espagne cat.I 4(58-67mm)</v>
      </c>
      <c r="C11" s="6">
        <f>Besoins!E15</f>
        <v>0.2</v>
      </c>
      <c r="D11" t="str">
        <f>Besoins!F15</f>
        <v>kg</v>
      </c>
    </row>
    <row r="12">
      <c r="A12"/>
      <c r="B12" t="str">
        <f>Besoins!B7</f>
        <v>Coulis de tomate cuisinée</v>
      </c>
      <c r="C12" s="6">
        <f>Besoins!E7</f>
        <v>5</v>
      </c>
      <c r="D12" t="str">
        <f>Besoins!F7</f>
        <v>lt</v>
      </c>
    </row>
    <row r="13">
      <c r="A13"/>
      <c r="B13" t="str">
        <f>Besoins!B17</f>
        <v>PERSIL simple France botte</v>
      </c>
      <c r="C13" s="6">
        <f>Besoins!E17</f>
        <v>0.2</v>
      </c>
      <c r="D13" t="str">
        <f>Besoins!F17</f>
        <v>kg</v>
      </c>
    </row>
    <row r="14">
      <c r="A14"/>
      <c r="B14" t="s">
        <v>106</v>
      </c>
      <c r="C14" s="6">
        <f>'Besoins'!$B$2*1.2</f>
        <v>1.2</v>
      </c>
      <c r="D14" t="s">
        <v>15</v>
      </c>
    </row>
    <row r="15">
      <c r="A15" t="s" s="15">
        <v>107</v>
      </c>
      <c r="B15" t="str" s="12">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5">
        <v>108</v>
      </c>
      <c r="B16" t="str" s="12">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6">
        <f>Besoins!E20</f>
        <v>3</v>
      </c>
      <c r="D17" t="str">
        <f>Besoins!F20</f>
        <v>kg</v>
      </c>
    </row>
    <row r="18">
      <c r="A18"/>
      <c r="B18" t="str">
        <f>Besoins!B19</f>
        <v>Ail haché IQF</v>
      </c>
      <c r="C18" s="6">
        <f>Besoins!E19</f>
        <v>0.2</v>
      </c>
      <c r="D18" t="str">
        <f>Besoins!F19</f>
        <v>kg</v>
      </c>
    </row>
    <row r="19">
      <c r="A19"/>
      <c r="B19" t="s">
        <v>109</v>
      </c>
      <c r="C19" s="6">
        <f>'Besoins'!$B$2*0.045</f>
        <v>0.045</v>
      </c>
      <c r="D19" t="s">
        <v>15</v>
      </c>
    </row>
    <row r="20">
      <c r="A20"/>
      <c r="B20" t="str">
        <f>Besoins!B11</f>
        <v>Vin blanc bib 10L UE</v>
      </c>
      <c r="C20" s="6">
        <f>Besoins!E11</f>
        <v>3</v>
      </c>
      <c r="D20" t="str">
        <f>Besoins!F11</f>
        <v>lt</v>
      </c>
    </row>
    <row r="21">
      <c r="A21"/>
      <c r="B21" t="s">
        <v>110</v>
      </c>
      <c r="C21" s="6">
        <f>'Besoins'!$B$2*5</f>
        <v>5</v>
      </c>
      <c r="D21" t="s">
        <v>19</v>
      </c>
    </row>
    <row r="22">
      <c r="A22"/>
      <c r="B22" t="s">
        <v>110</v>
      </c>
      <c r="C22" s="6">
        <f>'Besoins'!$B$2*3</f>
        <v>3</v>
      </c>
      <c r="D22" t="s">
        <v>19</v>
      </c>
    </row>
    <row r="23">
      <c r="A23"/>
      <c r="B23" t="str">
        <f>Besoins!B12</f>
        <v>Farine de blé T55</v>
      </c>
      <c r="C23" s="6">
        <f>Besoins!E12</f>
        <v>1</v>
      </c>
      <c r="D23" t="str">
        <f>Besoins!F12</f>
        <v>kg</v>
      </c>
    </row>
    <row r="24">
      <c r="A24"/>
      <c r="B24" t="str">
        <f>Besoins!B18</f>
        <v>Sel fin de cuisine</v>
      </c>
      <c r="C24" s="6">
        <f>Besoins!E18</f>
        <v>0.073</v>
      </c>
      <c r="D24" t="str">
        <f>Besoins!F18</f>
        <v>kg</v>
      </c>
    </row>
    <row r="25">
      <c r="A25"/>
      <c r="B25" t="str">
        <f>Besoins!B10</f>
        <v>Poivre noir moulu</v>
      </c>
      <c r="C25" s="6">
        <f>Besoins!E10</f>
        <v>0.007</v>
      </c>
      <c r="D25" t="str">
        <f>Besoins!F10</f>
        <v>kg</v>
      </c>
    </row>
    <row r="26">
      <c r="A26"/>
      <c r="B26" t="s">
        <v>109</v>
      </c>
      <c r="C26" s="6">
        <f>'Besoins'!$B$2*0.012</f>
        <v>0.012</v>
      </c>
      <c r="D26" t="s">
        <v>15</v>
      </c>
    </row>
    <row r="27">
      <c r="A27" t="s" s="15">
        <v>111</v>
      </c>
      <c r="B27" t="str" s="12">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6">
        <f>Besoins!E21</f>
        <v>0.5</v>
      </c>
      <c r="D28" t="str">
        <f>Besoins!F21</f>
        <v>kg</v>
      </c>
    </row>
    <row r="29">
      <c r="A29"/>
      <c r="B29" t="s">
        <v>106</v>
      </c>
      <c r="C29" s="6">
        <f>'Besoins'!$B$2*0.4</f>
        <v>0.4</v>
      </c>
      <c r="D29" t="s">
        <v>15</v>
      </c>
    </row>
    <row r="30">
      <c r="A30"/>
      <c r="B30" t="s">
        <v>106</v>
      </c>
      <c r="C30" s="6">
        <f>'Besoins'!$B$2*1.2</f>
        <v>1.2</v>
      </c>
      <c r="D30" t="s">
        <v>15</v>
      </c>
    </row>
    <row r="31">
      <c r="A31"/>
      <c r="B31" t="str">
        <f>Besoins!B22</f>
        <v>Tomates en dés surgelées IQF</v>
      </c>
      <c r="C31" s="6">
        <f>Besoins!E22</f>
        <v>5</v>
      </c>
      <c r="D31" t="str">
        <f>Besoins!F22</f>
        <v>kg</v>
      </c>
    </row>
    <row r="32">
      <c r="A32" t="s" s="15">
        <v>112</v>
      </c>
      <c r="B32" t="str" s="12">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4">
        <v>113</v>
      </c>
      <c r="B34"/>
      <c r="C34"/>
      <c r="D34"/>
    </row>
    <row r="35">
      <c r="A35" t="s" s="15">
        <v>103</v>
      </c>
      <c r="B35" t="str" s="12">
        <f>"[DISSOUDRE] "&amp;Procedure!D8</f>
        <v>[DISSOUDRE] Délayer la poudre dans l'eau froide en fouettant, puis porter à ébullition en remuant régulièrement.</v>
      </c>
      <c r="C35"/>
      <c r="D35"/>
    </row>
    <row r="36">
      <c r="A36"/>
      <c r="B36" t="s">
        <v>114</v>
      </c>
      <c r="C36" s="6">
        <f>'Besoins'!$B$2*2.925</f>
        <v>2.925</v>
      </c>
      <c r="D36" t="s">
        <v>19</v>
      </c>
    </row>
    <row r="37">
      <c r="A37"/>
      <c r="B37" t="s">
        <v>115</v>
      </c>
      <c r="C37" s="6">
        <f>'Besoins'!$B$2*0.075</f>
        <v>0.075</v>
      </c>
      <c r="D37" t="s">
        <v>15</v>
      </c>
    </row>
    <row r="38">
      <c r="A38"/>
      <c r="B38"/>
      <c r="C38"/>
      <c r="D38"/>
    </row>
    <row r="39">
      <c r="A39" t="s" s="16">
        <v>116</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2026-09-15T21:33:47Z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2026-09-15T21:33:47Z</dcterms:modified>
  <cp:revision>1</cp:revision>
</cp:coreProperties>
</file>