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<sst xmlns="http://schemas.openxmlformats.org/spreadsheetml/2006/main" count="149" uniqueCount="149">
  <si>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</si>
  <si>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</si>
  <si>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</si>
  <si>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</si>
  <si>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</si>
  <si>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</si>
  <si>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</si>
  <si>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</si>
  <si>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</si>
  <si>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</si>
  <si>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</si>
  <si>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</si>
  <si>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</si>
  <si>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</si>
  <si>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</si>
  <si>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</si>
  <si>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</si>
  <si>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</si>
  <si>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</si>
  <si>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</si>
  <si>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</si>
  <si>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</si>
  <si>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</si>
  <si>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</si>
  <si>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</si>
  <si>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</si>
  <si>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</si>
  <si>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</si>
  <si>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</si>
  <si>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</si>
  <si>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</si>
  <si>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</si>
  <si>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</si>
  <si>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</si>
  <si>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</si>
  <si>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</si>
  <si>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</si>
  <si>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</si>
  <si>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</si>
  <si>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</si>
  <si>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</si>
  <si>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</si>
  <si>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</si>
  <si>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</si>
  <si>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</si>
  <si>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</si>
  <si>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</si>
  <si>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</si>
  <si>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</si>
  <si>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</si>
  <si>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</si>
  <si>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</si>
  <si>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</si>
  <si>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</si>
  <si>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</si>
  <si>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</si>
  <si>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</si>
  <si>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</si>
  <si>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</si>
  <si>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</si>
  <si>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</si>
  <si>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</si>
  <si>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</si>
  <si>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</si>
  <si>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</si>
  <si>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Recette</t>
  </si>
  <si>
    <t>#</t>
  </si>
  <si>
    <t>Verbe</t>
  </si>
  <si>
    <t>Étape</t>
  </si>
  <si>
    <t>Précision technique</t>
  </si>
  <si>
    <t>Durée</t>
  </si>
  <si>
    <t>ESCALOPES DE VOLAILLE À LA CRÈME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</si>
  <si>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</si>
  <si>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</si>
  <si>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</si>
  <si>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</si>
  <si>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</si>
  <si>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</si>
  <si>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</si>
  <si>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</si>
  <si>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</si>
  <si>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</si>
  <si>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</si>
  <si>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</si>
  <si>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</si>
  <si>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</si>
  <si>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</si>
  <si>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</si>
  <si>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</si>
  <si>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</si>
  <si>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</si>
  <si>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</si>
  <si>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</si>
  <si>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</si>
  <si>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</si>
  <si>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</si>
  <si>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</si>
  <si>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</si>
  <si>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</si>
  <si>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</si>
  <si>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</si>
  <si>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</si>
  <si>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</si>
  <si>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</si>
  <si>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Escalopines de volaille</t>
  </si>
  <si>
    <t>matiere</t>
  </si>
  <si>
    <t xml:space="preserve">    ↳ Crème fraîche liquide 15% MG allégée</t>
  </si>
  <si>
    <t xml:space="preserve">    ↳ MARQUAGE VAPEUR MAISON [E621] (AIDE A ROTIR) - VERSION CLASSIQUE - Alternative naturelle existe</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</si>
  <si>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</si>
  <si>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</si>
  <si>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</si>
  <si>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</si>
  <si>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</si>
  <si>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</si>
  <si>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 xml:space="preserve">        ↳ Sauce Béchamel</t>
  </si>
  <si>
    <t xml:space="preserve">            ↳ Roux Blanc</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</si>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</sst>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0.25</v>
      </c>
      <c r="E7" s="6">
        <f>D7*$B$2</f>
        <v>0.25</v>
      </c>
      <c r="F7" t="s">
        <v>15</v>
      </c>
      <c r="G7" s="8">
        <f>E7*5.5</f>
        <v>1.375</v>
      </c>
    </row>
    <row r="8">
      <c r="A8" t="s">
        <v>16</v>
      </c>
      <c r="B8" t="s">
        <v>17</v>
      </c>
      <c r="C8" t="s">
        <v>18</v>
      </c>
      <c r="D8" s="4">
        <v>2.3</v>
      </c>
      <c r="E8" s="6">
        <f>D8*$B$2</f>
        <v>2.3</v>
      </c>
      <c r="F8" t="s">
        <v>19</v>
      </c>
      <c r="G8" s="8">
        <f>E8*3.2</f>
        <v>7.36</v>
      </c>
    </row>
    <row r="9">
      <c r="A9" t="s" s="9">
        <v>20</v>
      </c>
      <c r="B9" t="s">
        <v>21</v>
      </c>
      <c r="C9" t="s">
        <v>22</v>
      </c>
      <c r="D9" s="4">
        <v>0.48</v>
      </c>
      <c r="E9" s="6">
        <f>D9*$B$2</f>
        <v>0.48</v>
      </c>
      <c r="F9" t="s">
        <v>3</v>
      </c>
      <c r="G9" s="8">
        <f>E9*0</f>
        <v>0</v>
      </c>
    </row>
    <row r="10">
      <c r="A10" t="s" s="9">
        <v>23</v>
      </c>
      <c r="B10" t="s">
        <v>24</v>
      </c>
      <c r="C10" t="s">
        <v>22</v>
      </c>
      <c r="D10" s="4">
        <v>0.08</v>
      </c>
      <c r="E10" s="6">
        <f>D10*$B$2</f>
        <v>0.08</v>
      </c>
      <c r="F10" t="s">
        <v>3</v>
      </c>
      <c r="G10" s="8">
        <f>E10*0</f>
        <v>0</v>
      </c>
    </row>
    <row r="11">
      <c r="A11" t="s">
        <v>25</v>
      </c>
      <c r="B11" t="s">
        <v>26</v>
      </c>
      <c r="C11" t="s">
        <v>27</v>
      </c>
      <c r="D11" s="4">
        <v>0.0175</v>
      </c>
      <c r="E11" s="6">
        <f>D11*$B$2</f>
        <v>0.0175</v>
      </c>
      <c r="F11" t="s">
        <v>19</v>
      </c>
      <c r="G11" s="8">
        <f>E11*9.9</f>
        <v>0.17325</v>
      </c>
    </row>
    <row r="12">
      <c r="A12" t="s">
        <v>28</v>
      </c>
      <c r="B12" t="s">
        <v>29</v>
      </c>
      <c r="C12" t="s">
        <v>27</v>
      </c>
      <c r="D12" s="4">
        <v>0.016</v>
      </c>
      <c r="E12" s="6">
        <f>D12*$B$2</f>
        <v>0.016</v>
      </c>
      <c r="F12" t="s">
        <v>19</v>
      </c>
      <c r="G12" s="8">
        <f>E12*18</f>
        <v>0.288</v>
      </c>
    </row>
    <row r="13">
      <c r="A13" t="s">
        <v>30</v>
      </c>
      <c r="B13" t="s">
        <v>31</v>
      </c>
      <c r="C13" t="s">
        <v>27</v>
      </c>
      <c r="D13" s="4">
        <v>0.1</v>
      </c>
      <c r="E13" s="6">
        <f>D13*$B$2</f>
        <v>0.1</v>
      </c>
      <c r="F13" t="s">
        <v>19</v>
      </c>
      <c r="G13" s="8">
        <f>E13*9.5</f>
        <v>0.95</v>
      </c>
    </row>
    <row r="14">
      <c r="A14" t="s">
        <v>32</v>
      </c>
      <c r="B14" t="s">
        <v>33</v>
      </c>
      <c r="C14" t="s">
        <v>27</v>
      </c>
      <c r="D14" s="4">
        <v>0.008</v>
      </c>
      <c r="E14" s="6">
        <f>D14*$B$2</f>
        <v>0.008</v>
      </c>
      <c r="F14" t="s">
        <v>19</v>
      </c>
      <c r="G14" s="8">
        <f>E14*9.8</f>
        <v>0.0784</v>
      </c>
    </row>
    <row r="15">
      <c r="A15" t="s">
        <v>34</v>
      </c>
      <c r="B15" t="s">
        <v>35</v>
      </c>
      <c r="C15" t="s">
        <v>27</v>
      </c>
      <c r="D15" s="4">
        <v>0.007</v>
      </c>
      <c r="E15" s="6">
        <f>D15*$B$2</f>
        <v>0.007</v>
      </c>
      <c r="F15" t="s">
        <v>19</v>
      </c>
      <c r="G15" s="8">
        <f>E15*12.5</f>
        <v>0.0875</v>
      </c>
    </row>
    <row r="16">
      <c r="A16" t="s">
        <v>36</v>
      </c>
      <c r="B16" t="s">
        <v>37</v>
      </c>
      <c r="C16" t="s">
        <v>38</v>
      </c>
      <c r="D16" s="4">
        <v>0.05</v>
      </c>
      <c r="E16" s="6">
        <f>D16*$B$2</f>
        <v>0.05</v>
      </c>
      <c r="F16" t="s">
        <v>19</v>
      </c>
      <c r="G16" s="8">
        <f>E16*55</f>
        <v>2.75</v>
      </c>
    </row>
    <row r="17">
      <c r="A17" t="s">
        <v>39</v>
      </c>
      <c r="B17" t="s">
        <v>40</v>
      </c>
      <c r="C17" t="s">
        <v>41</v>
      </c>
      <c r="D17" s="4">
        <v>0.05</v>
      </c>
      <c r="E17" s="6">
        <f>D17*$B$2</f>
        <v>0.05</v>
      </c>
      <c r="F17" t="s">
        <v>19</v>
      </c>
      <c r="G17" s="8">
        <f>E17*1.6</f>
        <v>0.08</v>
      </c>
    </row>
    <row r="18">
      <c r="A18" t="s">
        <v>42</v>
      </c>
      <c r="B18" t="s">
        <v>43</v>
      </c>
      <c r="C18" t="s">
        <v>44</v>
      </c>
      <c r="D18" s="4">
        <v>0.045</v>
      </c>
      <c r="E18" s="6">
        <f>D18*$B$2</f>
        <v>0.045</v>
      </c>
      <c r="F18" t="s">
        <v>15</v>
      </c>
      <c r="G18" s="8">
        <f>E18*1.05</f>
        <v>0.04725</v>
      </c>
    </row>
    <row r="19">
      <c r="A19" t="s">
        <v>45</v>
      </c>
      <c r="B19" t="s">
        <v>46</v>
      </c>
      <c r="C19" t="s">
        <v>47</v>
      </c>
      <c r="D19" s="4">
        <v>0.8</v>
      </c>
      <c r="E19" s="6">
        <f>D19*$B$2</f>
        <v>0.8</v>
      </c>
      <c r="F19" t="s">
        <v>19</v>
      </c>
      <c r="G19" s="8">
        <f>E19*4.9</f>
        <v>3.92</v>
      </c>
    </row>
    <row r="20">
      <c r="A20" t="s">
        <v>48</v>
      </c>
      <c r="B20" t="s">
        <v>49</v>
      </c>
      <c r="C20" t="s">
        <v>47</v>
      </c>
      <c r="D20" s="4">
        <v>0.25</v>
      </c>
      <c r="E20" s="6">
        <f>D20*$B$2</f>
        <v>0.25</v>
      </c>
      <c r="F20" t="s">
        <v>19</v>
      </c>
      <c r="G20" s="8">
        <f>E20*5.2</f>
        <v>1.3</v>
      </c>
    </row>
    <row r="21">
      <c r="A21" t="s">
        <v>50</v>
      </c>
      <c r="B21" t="s">
        <v>51</v>
      </c>
      <c r="C21" t="s">
        <v>52</v>
      </c>
      <c r="D21" s="4">
        <v>2</v>
      </c>
      <c r="E21" s="6">
        <f>D21*$B$2</f>
        <v>2</v>
      </c>
      <c r="F21" t="s">
        <v>15</v>
      </c>
      <c r="G21" s="8">
        <f>E21*2.2</f>
        <v>4.4</v>
      </c>
    </row>
    <row r="22">
      <c r="A22" t="s">
        <v>53</v>
      </c>
      <c r="B22" t="s">
        <v>54</v>
      </c>
      <c r="C22" t="s">
        <v>52</v>
      </c>
      <c r="D22" s="4">
        <v>3.2</v>
      </c>
      <c r="E22" s="6">
        <f>D22*$B$2</f>
        <v>3.2</v>
      </c>
      <c r="F22" t="s">
        <v>15</v>
      </c>
      <c r="G22" s="8">
        <f>E22*2.85</f>
        <v>9.12</v>
      </c>
    </row>
    <row r="23">
      <c r="A23" t="s">
        <v>55</v>
      </c>
      <c r="B23" t="s">
        <v>56</v>
      </c>
      <c r="C23" t="s">
        <v>57</v>
      </c>
      <c r="D23" s="4">
        <v>8</v>
      </c>
      <c r="E23" s="6">
        <f>D23*$B$2</f>
        <v>8</v>
      </c>
      <c r="F23" t="s">
        <v>15</v>
      </c>
      <c r="G23" s="8">
        <f>E23*1.05</f>
        <v>8.4</v>
      </c>
    </row>
    <row r="24">
      <c r="A24" t="s">
        <v>58</v>
      </c>
      <c r="B24" t="s">
        <v>59</v>
      </c>
      <c r="C24" t="s">
        <v>60</v>
      </c>
      <c r="D24" s="4">
        <v>0.1105</v>
      </c>
      <c r="E24" s="6">
        <f>D24*$B$2</f>
        <v>0.1105</v>
      </c>
      <c r="F24" t="s">
        <v>19</v>
      </c>
      <c r="G24" s="8">
        <f>E24*0.35</f>
        <v>0.038675</v>
      </c>
    </row>
    <row r="25">
      <c r="A25" t="s">
        <v>61</v>
      </c>
      <c r="B25" t="s">
        <v>62</v>
      </c>
      <c r="C25" t="s">
        <v>63</v>
      </c>
      <c r="D25" s="4">
        <v>13</v>
      </c>
      <c r="E25" s="6">
        <f>D25*$B$2</f>
        <v>13</v>
      </c>
      <c r="F25" t="s">
        <v>19</v>
      </c>
      <c r="G25" s="8">
        <f>E25*9.5</f>
        <v>123.5</v>
      </c>
    </row>
    <row r="26">
      <c r="A26"/>
      <c r="B26"/>
      <c r="C26"/>
      <c r="D26"/>
      <c r="E26"/>
      <c r="F26" t="s" s="10">
        <v>64</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Vérifier les D.L.C., peser les denrées, sélectionner le matériel nécessaire. Désinfecter le matériel et le poste de travail suivant les protocoles.</t>
        </is>
      </c>
      <c r="E2" t="s" s="12"/>
      <c r="F2"/>
    </row>
    <row r="3">
      <c r="A3" t="s">
        <v>71</v>
      </c>
      <c r="B3">
        <v>2</v>
      </c>
      <c r="C3"/>
      <c r="D3" t="inlineStr" s="12">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2"/>
      <c r="F3"/>
    </row>
    <row r="4">
      <c r="A4" t="s">
        <v>71</v>
      </c>
      <c r="B4">
        <v>3</v>
      </c>
      <c r="C4"/>
      <c r="D4" t="inlineStr" s="12">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2"/>
      <c r="F4"/>
    </row>
    <row r="5">
      <c r="A5" t="s">
        <v>71</v>
      </c>
      <c r="B5">
        <v>4</v>
      </c>
      <c r="C5"/>
      <c r="D5" t="inlineStr" s="12">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2"/>
      <c r="F5"/>
    </row>
    <row r="6">
      <c r="A6" t="s">
        <v>71</v>
      </c>
      <c r="B6">
        <v>5</v>
      </c>
      <c r="C6"/>
      <c r="D6" t="s" s="12">
        <v>72</v>
      </c>
      <c r="E6" t="s" s="12"/>
      <c r="F6"/>
    </row>
    <row r="7">
      <c r="A7" t="s">
        <v>73</v>
      </c>
      <c r="B7">
        <v>1</v>
      </c>
      <c r="C7"/>
      <c r="D7"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2"/>
      <c r="F7"/>
    </row>
    <row r="8">
      <c r="A8" t="s">
        <v>74</v>
      </c>
      <c r="B8">
        <v>1</v>
      </c>
      <c r="C8" t="s">
        <v>75</v>
      </c>
      <c r="D8" t="s" s="12">
        <v>76</v>
      </c>
      <c r="E8" t="s" s="12"/>
      <c r="F8"/>
    </row>
    <row r="9">
      <c r="A9" t="s">
        <v>74</v>
      </c>
      <c r="B9">
        <v>2</v>
      </c>
      <c r="C9" t="s">
        <v>77</v>
      </c>
      <c r="D9" t="inlineStr" s="12">
        <is>
          <t>Confectionner la Sauce Béchamel — Porter les 8 dl de lait et les 2 dl de crème à ébullition. Confectionner la Béchamel avec le mélange lait et crème. Laisser réduire la sauce.</t>
        </is>
      </c>
      <c r="E9" t="s" s="12">
        <v>78</v>
      </c>
      <c r="F9"/>
    </row>
    <row r="10">
      <c r="A10" t="s">
        <v>74</v>
      </c>
      <c r="B10">
        <v>3</v>
      </c>
      <c r="C10" t="s">
        <v>79</v>
      </c>
      <c r="D10" t="s" s="12">
        <v>80</v>
      </c>
      <c r="E10" t="s" s="12"/>
      <c r="F10"/>
    </row>
    <row r="11">
      <c r="A11" t="s">
        <v>74</v>
      </c>
      <c r="B11">
        <v>4</v>
      </c>
      <c r="C11" t="s">
        <v>81</v>
      </c>
      <c r="D11" t="s" s="12">
        <v>82</v>
      </c>
      <c r="E11" t="s" s="12"/>
      <c r="F11"/>
    </row>
    <row r="12">
      <c r="A12" t="s">
        <v>74</v>
      </c>
      <c r="B12">
        <v>5</v>
      </c>
      <c r="C12" t="s">
        <v>83</v>
      </c>
      <c r="D12" t="s" s="12">
        <v>84</v>
      </c>
      <c r="E12" t="s" s="12">
        <v>85</v>
      </c>
      <c r="F12"/>
    </row>
    <row r="13">
      <c r="A13" t="s">
        <v>86</v>
      </c>
      <c r="B13">
        <v>1</v>
      </c>
      <c r="C13" t="s">
        <v>75</v>
      </c>
      <c r="D13" t="s" s="12">
        <v>76</v>
      </c>
      <c r="E13" t="s" s="12"/>
      <c r="F13"/>
    </row>
    <row r="14">
      <c r="A14" t="s">
        <v>86</v>
      </c>
      <c r="B14">
        <v>2</v>
      </c>
      <c r="C14" t="s">
        <v>87</v>
      </c>
      <c r="D14" t="inlineStr" s="12">
        <is>
          <t>Réaliser le Roux Blanc et le refroidir — Le réaliser dans une sauteuse suffisamment grande pour pouvoir incorporer le lait facilement. Arrêter la cuisson lorsqu'il blanchit et devient mousseux. Le laisser refroidir.</t>
        </is>
      </c>
      <c r="E14" t="s" s="12"/>
      <c r="F14"/>
    </row>
    <row r="15">
      <c r="A15" t="s">
        <v>86</v>
      </c>
      <c r="B15">
        <v>3</v>
      </c>
      <c r="C15" t="s">
        <v>77</v>
      </c>
      <c r="D15" t="s" s="12">
        <v>88</v>
      </c>
      <c r="E15" t="s" s="12"/>
      <c r="F15"/>
    </row>
    <row r="16">
      <c r="A16" t="s">
        <v>86</v>
      </c>
      <c r="B16">
        <v>4</v>
      </c>
      <c r="C16" t="s">
        <v>89</v>
      </c>
      <c r="D16" t="inlineStr" s="12">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2"/>
      <c r="F16"/>
    </row>
    <row r="17">
      <c r="A17" t="s">
        <v>86</v>
      </c>
      <c r="B17">
        <v>5</v>
      </c>
      <c r="C17" t="s">
        <v>81</v>
      </c>
      <c r="D17" t="inlineStr" s="12">
        <is>
          <t>Assaisonner et cuire — Assaisonner avec le sel, le piment de Cayenne et quelques râpures de noix de muscade. Porter à ébullition et laisser bouillir très lentement sans cesser de remuer.</t>
        </is>
      </c>
      <c r="E17" t="s" s="12">
        <v>90</v>
      </c>
      <c r="F17"/>
    </row>
    <row r="18">
      <c r="A18" t="s">
        <v>86</v>
      </c>
      <c r="B18">
        <v>6</v>
      </c>
      <c r="C18" t="s">
        <v>91</v>
      </c>
      <c r="D18" t="inlineStr" s="12">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2">
        <v>85</v>
      </c>
      <c r="F18"/>
    </row>
    <row r="19">
      <c r="A19" t="s">
        <v>92</v>
      </c>
      <c r="B19">
        <v>1</v>
      </c>
      <c r="C19" t="s">
        <v>75</v>
      </c>
      <c r="D19" t="s" s="12">
        <v>93</v>
      </c>
      <c r="E19" t="s" s="12"/>
      <c r="F19"/>
    </row>
    <row r="20">
      <c r="A20" t="s">
        <v>92</v>
      </c>
      <c r="B20">
        <v>2</v>
      </c>
      <c r="C20" t="s">
        <v>94</v>
      </c>
      <c r="D2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20" t="s" s="12"/>
      <c r="F20"/>
    </row>
    <row r="21">
      <c r="A21" t="s">
        <v>92</v>
      </c>
      <c r="B21">
        <v>3</v>
      </c>
      <c r="C21" t="s">
        <v>95</v>
      </c>
      <c r="D21" t="inlineStr" s="12">
        <is>
          <t>Cuire le roux blanc — Cuire très doucement à feu réduit sans arrêter de mélanger. Arrêter la cuisson lorsqu'il blanchit et devient mousseux — on dit alors qu'il « fleurit ».</t>
        </is>
      </c>
      <c r="E21" t="s" s="12">
        <v>96</v>
      </c>
      <c r="F21"/>
    </row>
    <row r="22">
      <c r="A22" t="s">
        <v>92</v>
      </c>
      <c r="B22">
        <v>4</v>
      </c>
      <c r="C22" t="s">
        <v>97</v>
      </c>
      <c r="D22" t="s" s="12">
        <v>98</v>
      </c>
      <c r="E22" t="s" s="12"/>
      <c r="F2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99</v>
      </c>
      <c r="B1" t="s" s="7">
        <v>100</v>
      </c>
      <c r="C1" t="s" s="7">
        <v>101</v>
      </c>
      <c r="D1" t="s" s="7">
        <v>102</v>
      </c>
      <c r="E1" t="s" s="7">
        <v>10</v>
      </c>
    </row>
    <row r="2">
      <c r="A2">
        <v>0</v>
      </c>
      <c r="B2" t="s">
        <v>71</v>
      </c>
      <c r="C2" t="s">
        <v>103</v>
      </c>
      <c r="D2" s="6">
        <f>'Besoins'!$B$2*100</f>
        <v>100</v>
      </c>
      <c r="E2" t="s">
        <v>3</v>
      </c>
    </row>
    <row r="3">
      <c r="A3">
        <v>1</v>
      </c>
      <c r="B3" t="s">
        <v>104</v>
      </c>
      <c r="C3" t="s">
        <v>105</v>
      </c>
      <c r="D3" s="6">
        <f>'Besoins'!$B$2*13</f>
        <v>13</v>
      </c>
      <c r="E3" t="s">
        <v>19</v>
      </c>
    </row>
    <row r="4">
      <c r="A4">
        <v>1</v>
      </c>
      <c r="B4" t="s">
        <v>106</v>
      </c>
      <c r="C4" t="s">
        <v>105</v>
      </c>
      <c r="D4" s="6">
        <f>'Besoins'!$B$2*2</f>
        <v>2</v>
      </c>
      <c r="E4" t="s">
        <v>15</v>
      </c>
    </row>
    <row r="5">
      <c r="A5">
        <v>1</v>
      </c>
      <c r="B5" t="s">
        <v>107</v>
      </c>
      <c r="C5" t="s">
        <v>103</v>
      </c>
      <c r="D5" s="6">
        <f>'Besoins'!$B$2*0.25</f>
        <v>0.25</v>
      </c>
      <c r="E5" t="s">
        <v>19</v>
      </c>
    </row>
    <row r="6">
      <c r="A6">
        <v>2</v>
      </c>
      <c r="B6" t="s">
        <v>108</v>
      </c>
      <c r="C6" t="s">
        <v>105</v>
      </c>
      <c r="D6" s="6">
        <f>'Besoins'!$B$2*0.1</f>
        <v>0.1</v>
      </c>
      <c r="E6" t="s">
        <v>19</v>
      </c>
    </row>
    <row r="7">
      <c r="A7">
        <v>2</v>
      </c>
      <c r="B7" t="s">
        <v>109</v>
      </c>
      <c r="C7" t="s">
        <v>105</v>
      </c>
      <c r="D7" s="6">
        <f>'Besoins'!$B$2*0.05</f>
        <v>0.05</v>
      </c>
      <c r="E7" t="s">
        <v>19</v>
      </c>
    </row>
    <row r="8">
      <c r="A8">
        <v>2</v>
      </c>
      <c r="B8" t="s">
        <v>110</v>
      </c>
      <c r="C8" t="s">
        <v>105</v>
      </c>
      <c r="D8" s="6">
        <f>'Besoins'!$B$2*0.0175</f>
        <v>0.0175</v>
      </c>
      <c r="E8" t="s">
        <v>19</v>
      </c>
    </row>
    <row r="9">
      <c r="A9">
        <v>2</v>
      </c>
      <c r="B9" t="s">
        <v>111</v>
      </c>
      <c r="C9" t="s">
        <v>105</v>
      </c>
      <c r="D9" s="6">
        <f>'Besoins'!$B$2*0.0375</f>
        <v>0.0375</v>
      </c>
      <c r="E9" t="s">
        <v>19</v>
      </c>
    </row>
    <row r="10">
      <c r="A10">
        <v>2</v>
      </c>
      <c r="B10" t="s">
        <v>112</v>
      </c>
      <c r="C10" t="s">
        <v>105</v>
      </c>
      <c r="D10" s="6">
        <f>'Besoins'!$B$2*0.045</f>
        <v>0.045</v>
      </c>
      <c r="E10" t="s">
        <v>19</v>
      </c>
    </row>
    <row r="11">
      <c r="A11">
        <v>1</v>
      </c>
      <c r="B11" t="s">
        <v>113</v>
      </c>
      <c r="C11" t="s">
        <v>103</v>
      </c>
      <c r="D11" s="6">
        <f>'Besoins'!$B$2*8</f>
        <v>8</v>
      </c>
      <c r="E11" t="s">
        <v>19</v>
      </c>
    </row>
    <row r="12">
      <c r="A12">
        <v>2</v>
      </c>
      <c r="B12" t="s">
        <v>114</v>
      </c>
      <c r="C12" t="s">
        <v>103</v>
      </c>
      <c r="D12" s="6">
        <f>'Besoins'!$B$2*8</f>
        <v>8</v>
      </c>
      <c r="E12" t="s">
        <v>15</v>
      </c>
    </row>
    <row r="13">
      <c r="A13">
        <v>3</v>
      </c>
      <c r="B13" t="s">
        <v>115</v>
      </c>
      <c r="C13" t="s">
        <v>103</v>
      </c>
      <c r="D13" s="6">
        <f>'Besoins'!$B$2*0.96</f>
        <v>0.96</v>
      </c>
      <c r="E13" t="s">
        <v>19</v>
      </c>
    </row>
    <row r="14">
      <c r="A14">
        <v>4</v>
      </c>
      <c r="B14" t="s">
        <v>116</v>
      </c>
      <c r="C14" t="s">
        <v>105</v>
      </c>
      <c r="D14" s="6">
        <f>'Besoins'!$B$2*0.48</f>
        <v>0.48</v>
      </c>
      <c r="E14" t="s">
        <v>19</v>
      </c>
    </row>
    <row r="15">
      <c r="A15">
        <v>4</v>
      </c>
      <c r="B15" t="s">
        <v>117</v>
      </c>
      <c r="C15" t="s">
        <v>105</v>
      </c>
      <c r="D15" s="6">
        <f>'Besoins'!$B$2*0.48</f>
        <v>0.48</v>
      </c>
      <c r="E15" t="s">
        <v>19</v>
      </c>
    </row>
    <row r="16">
      <c r="A16">
        <v>3</v>
      </c>
      <c r="B16" t="s">
        <v>118</v>
      </c>
      <c r="C16" t="s">
        <v>105</v>
      </c>
      <c r="D16" s="6">
        <f>'Besoins'!$B$2*8</f>
        <v>8</v>
      </c>
      <c r="E16" t="s">
        <v>15</v>
      </c>
    </row>
    <row r="17">
      <c r="A17">
        <v>3</v>
      </c>
      <c r="B17" t="s">
        <v>119</v>
      </c>
      <c r="C17" t="s">
        <v>105</v>
      </c>
      <c r="D17" s="6">
        <f>'Besoins'!$B$2*0.16</f>
        <v>0.16</v>
      </c>
      <c r="E17" t="s">
        <v>19</v>
      </c>
    </row>
    <row r="18">
      <c r="A18">
        <v>3</v>
      </c>
      <c r="B18" t="s">
        <v>120</v>
      </c>
      <c r="C18" t="s">
        <v>105</v>
      </c>
      <c r="D18" s="6">
        <f>'Besoins'!$B$2*0.016</f>
        <v>0.016</v>
      </c>
      <c r="E18" t="s">
        <v>19</v>
      </c>
    </row>
    <row r="19">
      <c r="A19">
        <v>3</v>
      </c>
      <c r="B19" t="s">
        <v>121</v>
      </c>
      <c r="C19" t="s">
        <v>105</v>
      </c>
      <c r="D19" s="6">
        <f>'Besoins'!$B$2*0.008</f>
        <v>0.008</v>
      </c>
      <c r="E19" t="s">
        <v>19</v>
      </c>
    </row>
    <row r="20">
      <c r="A20">
        <v>2</v>
      </c>
      <c r="B20" t="s">
        <v>122</v>
      </c>
      <c r="C20" t="s">
        <v>105</v>
      </c>
      <c r="D20" s="6">
        <f>'Besoins'!$B$2*3.2</f>
        <v>3.2</v>
      </c>
      <c r="E20" t="s">
        <v>15</v>
      </c>
    </row>
    <row r="21">
      <c r="A21">
        <v>2</v>
      </c>
      <c r="B21" t="s">
        <v>123</v>
      </c>
      <c r="C21" t="s">
        <v>105</v>
      </c>
      <c r="D21" s="6">
        <f>'Besoins'!$B$2*0.08</f>
        <v>0.08</v>
      </c>
      <c r="E21" t="s">
        <v>15</v>
      </c>
    </row>
    <row r="22">
      <c r="A22">
        <v>2</v>
      </c>
      <c r="B22" t="s">
        <v>124</v>
      </c>
      <c r="C22" t="s">
        <v>105</v>
      </c>
      <c r="D22" s="6">
        <f>'Besoins'!$B$2*0.16</f>
        <v>0.16</v>
      </c>
      <c r="E22" t="s">
        <v>19</v>
      </c>
    </row>
    <row r="23">
      <c r="A23">
        <v>1</v>
      </c>
      <c r="B23" t="s">
        <v>125</v>
      </c>
      <c r="C23" t="s">
        <v>105</v>
      </c>
      <c r="D23" s="6">
        <f>'Besoins'!$B$2*0.25</f>
        <v>0.25</v>
      </c>
      <c r="E23" t="s">
        <v>15</v>
      </c>
    </row>
    <row r="24">
      <c r="A24">
        <v>1</v>
      </c>
      <c r="B24" t="s">
        <v>126</v>
      </c>
      <c r="C24" t="s">
        <v>105</v>
      </c>
      <c r="D24" s="6">
        <f>'Besoins'!$B$2*2.3</f>
        <v>2.3</v>
      </c>
      <c r="E24" t="s">
        <v>19</v>
      </c>
    </row>
    <row r="25">
      <c r="A25">
        <v>1</v>
      </c>
      <c r="B25" t="s">
        <v>127</v>
      </c>
      <c r="C25" t="s">
        <v>105</v>
      </c>
      <c r="D25" s="6">
        <f>'Besoins'!$B$2*0.05</f>
        <v>0.05</v>
      </c>
      <c r="E25" t="s">
        <v>19</v>
      </c>
    </row>
    <row r="26">
      <c r="A26">
        <v>1</v>
      </c>
      <c r="B26" t="s">
        <v>128</v>
      </c>
      <c r="C26" t="s">
        <v>105</v>
      </c>
      <c r="D26" s="6">
        <f>'Besoins'!$B$2*0.073</f>
        <v>0.073</v>
      </c>
      <c r="E26" t="s">
        <v>19</v>
      </c>
    </row>
    <row r="27">
      <c r="A27">
        <v>1</v>
      </c>
      <c r="B27" t="s">
        <v>129</v>
      </c>
      <c r="C27" t="s">
        <v>105</v>
      </c>
      <c r="D27" s="6">
        <f>'Besoins'!$B$2*0.007</f>
        <v>0.007</v>
      </c>
      <c r="E27" t="s">
        <v>19</v>
      </c>
    </row>
    <row r="28">
      <c r="A28">
        <v>1</v>
      </c>
      <c r="B28" t="s">
        <v>130</v>
      </c>
      <c r="C28" t="s">
        <v>105</v>
      </c>
      <c r="D28" s="6">
        <f>'Besoins'!$B$2*0.25</f>
        <v>0.25</v>
      </c>
      <c r="E2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2">
        <v>131</v>
      </c>
      <c r="B1"/>
      <c r="C1"/>
      <c r="D1"/>
    </row>
    <row r="2">
      <c r="A2" t="str" s="13">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4">
        <v>132</v>
      </c>
      <c r="B4"/>
      <c r="C4"/>
      <c r="D4"/>
    </row>
    <row r="5">
      <c r="A5" t="s" s="15">
        <v>133</v>
      </c>
      <c r="B5" t="str" s="12">
        <f>Procedure!D2</f>
        <v>Mise en place du poste de travail — Vérifier les D.L.C., peser les denrées, sélectionner le matériel nécessaire. Désinfecter le matériel et le poste de travail suivant les protocoles.</v>
      </c>
      <c r="C5"/>
      <c r="D5"/>
    </row>
    <row r="6">
      <c r="A6" t="s" s="15">
        <v>134</v>
      </c>
      <c r="B6" t="str" s="12">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6">
        <f>Besoins!E25</f>
        <v>13</v>
      </c>
      <c r="D7" t="str">
        <f>Besoins!F25</f>
        <v>kg</v>
      </c>
    </row>
    <row r="8">
      <c r="A8" t="s" s="15">
        <v>135</v>
      </c>
      <c r="B8" t="str" s="12">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6">
        <f>Besoins!E21</f>
        <v>2</v>
      </c>
      <c r="D9" t="str">
        <f>Besoins!F21</f>
        <v>lt</v>
      </c>
    </row>
    <row r="10">
      <c r="A10"/>
      <c r="B10" t="s">
        <v>136</v>
      </c>
      <c r="C10" s="6">
        <f>'Besoins'!$B$2*8</f>
        <v>8</v>
      </c>
      <c r="D10" t="s">
        <v>19</v>
      </c>
    </row>
    <row r="11">
      <c r="A11"/>
      <c r="B11" t="str">
        <f>Besoins!B7</f>
        <v>Madère (cuisson sauce)</v>
      </c>
      <c r="C11" s="6">
        <f>Besoins!E7</f>
        <v>0.25</v>
      </c>
      <c r="D11" t="str">
        <f>Besoins!F7</f>
        <v>lt</v>
      </c>
    </row>
    <row r="12">
      <c r="A12"/>
      <c r="B12" t="str">
        <f>Besoins!B8</f>
        <v>Champignons de Paris tranchés boîte</v>
      </c>
      <c r="C12" s="6">
        <f>Besoins!E8</f>
        <v>2.3</v>
      </c>
      <c r="D12" t="str">
        <f>Besoins!F8</f>
        <v>kg</v>
      </c>
    </row>
    <row r="13">
      <c r="A13"/>
      <c r="B13" t="str">
        <f>Besoins!B16</f>
        <v>Glace de viande</v>
      </c>
      <c r="C13" s="6">
        <f>Besoins!E16</f>
        <v>0.05</v>
      </c>
      <c r="D13" t="str">
        <f>Besoins!F16</f>
        <v>kg</v>
      </c>
    </row>
    <row r="14">
      <c r="A14"/>
      <c r="B14" t="s">
        <v>137</v>
      </c>
      <c r="C14" s="6">
        <f>'Besoins'!$B$2*0.073</f>
        <v>0.073</v>
      </c>
      <c r="D14" t="s">
        <v>19</v>
      </c>
    </row>
    <row r="15">
      <c r="A15"/>
      <c r="B15" t="str">
        <f>Besoins!B15</f>
        <v>Poivre noir moulu</v>
      </c>
      <c r="C15" s="6">
        <f>Besoins!E15</f>
        <v>0.007</v>
      </c>
      <c r="D15" t="str">
        <f>Besoins!F15</f>
        <v>kg</v>
      </c>
    </row>
    <row r="16">
      <c r="A16"/>
      <c r="B16" t="str">
        <f>Besoins!B20</f>
        <v>Beurre doux 82% MG plaquette</v>
      </c>
      <c r="C16" s="6">
        <f>Besoins!E20</f>
        <v>0.25</v>
      </c>
      <c r="D16" t="str">
        <f>Besoins!F20</f>
        <v>kg</v>
      </c>
    </row>
    <row r="17">
      <c r="A17" t="s" s="15">
        <v>138</v>
      </c>
      <c r="B17" t="str" s="12">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5">
        <v>139</v>
      </c>
      <c r="B18" t="str" s="12">
        <f>Procedure!D6</f>
        <v>Dresser et servir — Dresser les escalopes à l'assiette, nappées de sauce aux champignons. Accompagner de pommes de terre sautées, de riz pilaf, etc.</v>
      </c>
      <c r="C18"/>
      <c r="D18"/>
    </row>
    <row r="19">
      <c r="A19"/>
      <c r="B19"/>
      <c r="C19"/>
      <c r="D19"/>
    </row>
    <row r="20">
      <c r="A20" t="s" s="14">
        <v>140</v>
      </c>
      <c r="B20"/>
      <c r="C20"/>
      <c r="D20"/>
    </row>
    <row r="21">
      <c r="A21" t="s" s="15">
        <v>133</v>
      </c>
      <c r="B21" t="str" s="12">
        <f>Procedure!D7</f>
        <v>ALTERNATIVE NATURELLE EXISTE (sans E621/dextrose) : voir </v>
      </c>
      <c r="C21"/>
      <c r="D21"/>
    </row>
    <row r="22">
      <c r="A22"/>
      <c r="B22" t="str">
        <f>Besoins!B13</f>
        <v>Paprika en poudre</v>
      </c>
      <c r="C22" s="6">
        <f>Besoins!E13</f>
        <v>0.1</v>
      </c>
      <c r="D22" t="str">
        <f>Besoins!F13</f>
        <v>kg</v>
      </c>
    </row>
    <row r="23">
      <c r="A23"/>
      <c r="B23" t="str">
        <f>Besoins!B17</f>
        <v>Dextrose monohydraté (glucose cristal)</v>
      </c>
      <c r="C23" s="6">
        <f>Besoins!E17</f>
        <v>0.05</v>
      </c>
      <c r="D23" t="str">
        <f>Besoins!F17</f>
        <v>kg</v>
      </c>
    </row>
    <row r="24">
      <c r="A24"/>
      <c r="B24" t="str">
        <f>Besoins!B11</f>
        <v>Glutamate monosodique E621 (exhausteur de gout)</v>
      </c>
      <c r="C24" s="6">
        <f>Besoins!E11</f>
        <v>0.0175</v>
      </c>
      <c r="D24" t="str">
        <f>Besoins!F11</f>
        <v>kg</v>
      </c>
    </row>
    <row r="25">
      <c r="A25"/>
      <c r="B25" t="s">
        <v>137</v>
      </c>
      <c r="C25" s="6">
        <f>'Besoins'!$B$2*0.0375</f>
        <v>0.0375</v>
      </c>
      <c r="D25" t="s">
        <v>19</v>
      </c>
    </row>
    <row r="26">
      <c r="A26"/>
      <c r="B26" t="str">
        <f>Besoins!B18</f>
        <v>Huile de tournesol raffinée vrac</v>
      </c>
      <c r="C26" s="6">
        <f>Besoins!E18</f>
        <v>0.045</v>
      </c>
      <c r="D26" t="str">
        <f>Besoins!F18</f>
        <v>kg</v>
      </c>
    </row>
    <row r="27">
      <c r="A27"/>
      <c r="B27"/>
      <c r="C27"/>
      <c r="D27"/>
    </row>
    <row r="28">
      <c r="A28" t="s" s="14">
        <v>141</v>
      </c>
      <c r="B28"/>
      <c r="C28"/>
      <c r="D28"/>
    </row>
    <row r="29">
      <c r="A29" t="s" s="15">
        <v>133</v>
      </c>
      <c r="B29" t="str" s="12">
        <f>"[METTRE EN PLACE] "&amp;Procedure!D8</f>
        <v>[METTRE EN PLACE] Mettre en place — Peser, mesurer et contrôler les denrées.</v>
      </c>
      <c r="C29"/>
      <c r="D29"/>
    </row>
    <row r="30">
      <c r="A30" t="s" s="15">
        <v>134</v>
      </c>
      <c r="B30" t="str" s="12">
        <f>"[PORTER] "&amp;Procedure!D9</f>
        <v>[PORTER] Confectionner la Sauce Béchamel — Porter les 8 dl de lait et les 2 dl de crème à ébullition. Confectionner la Béchamel avec le mélange lait et crème. Laisser réduire la sauce.</v>
      </c>
      <c r="C30"/>
      <c r="D30"/>
    </row>
    <row r="31">
      <c r="A31"/>
      <c r="B31" t="s">
        <v>142</v>
      </c>
      <c r="C31" s="6">
        <f>'Besoins'!$B$2*8</f>
        <v>8</v>
      </c>
      <c r="D31" t="s">
        <v>15</v>
      </c>
    </row>
    <row r="32">
      <c r="A32"/>
      <c r="B32" t="str" s="16">
        <f>"ℹ "&amp;Procedure!E9</f>
        <v>ℹ</v>
      </c>
      <c r="C32"/>
      <c r="D32"/>
    </row>
    <row r="33">
      <c r="A33" t="s" s="15">
        <v>135</v>
      </c>
      <c r="B33" t="str" s="12">
        <f>"[INCORPORER] "&amp;Procedure!D10</f>
        <v>[INCORPORER] Ajouter 2 dl de crème complémentaire — Reporter à ébullition et laisser cuire à nouveau quelques minutes.</v>
      </c>
      <c r="C33"/>
      <c r="D33"/>
    </row>
    <row r="34">
      <c r="A34"/>
      <c r="B34" t="str">
        <f>Besoins!B22</f>
        <v>Crème liquide entière 35% MG UHT</v>
      </c>
      <c r="C34" s="6">
        <f>Besoins!E22</f>
        <v>3.2</v>
      </c>
      <c r="D34" t="str">
        <f>Besoins!F22</f>
        <v>lt</v>
      </c>
    </row>
    <row r="35">
      <c r="A35" t="s" s="15">
        <v>138</v>
      </c>
      <c r="B35" t="str" s="12">
        <f>"[ASSAISONNER] "&amp;Procedure!D11</f>
        <v>[ASSAISONNER] Assaisonner — Ajouter quelques gouttes de jus de citron et passer la sauce au chinois étamine.</v>
      </c>
      <c r="C35"/>
      <c r="D35"/>
    </row>
    <row r="36">
      <c r="A36"/>
      <c r="B36" t="str">
        <f>Besoins!B10</f>
        <v>jus de citron</v>
      </c>
      <c r="C36" s="6">
        <f>Besoins!E10</f>
        <v>0.08</v>
      </c>
      <c r="D36" t="str">
        <f>Besoins!F10</f>
        <v>lt</v>
      </c>
    </row>
    <row r="37">
      <c r="A37" t="s" s="15">
        <v>139</v>
      </c>
      <c r="B37" t="str" s="12">
        <f>"[TAMPONNER] "&amp;Procedure!D12</f>
        <v>[TAMPONNER] Tamponner en surface et réserver à couvert au bain-marie.</v>
      </c>
      <c r="C37"/>
      <c r="D37"/>
    </row>
    <row r="38">
      <c r="A38"/>
      <c r="B38" t="s">
        <v>143</v>
      </c>
      <c r="C38" s="6">
        <f>'Besoins'!$B$2*0.16</f>
        <v>0.16</v>
      </c>
      <c r="D38" t="s">
        <v>19</v>
      </c>
    </row>
    <row r="39">
      <c r="A39"/>
      <c r="B39" t="str" s="16">
        <f>"ℹ "&amp;Procedure!E12</f>
        <v>ℹ</v>
      </c>
      <c r="C39"/>
      <c r="D39"/>
    </row>
    <row r="40">
      <c r="A40"/>
      <c r="B40"/>
      <c r="C40"/>
      <c r="D40"/>
    </row>
    <row r="41">
      <c r="A41" t="s" s="14">
        <v>144</v>
      </c>
      <c r="B41"/>
      <c r="C41"/>
      <c r="D41"/>
    </row>
    <row r="42">
      <c r="A42" t="s" s="15">
        <v>133</v>
      </c>
      <c r="B42" t="str" s="12">
        <f>"[METTRE EN PLACE] "&amp;Procedure!D13</f>
        <v>[METTRE EN PLACE] Mettre en place — Peser, mesurer et contrôler les denrées.</v>
      </c>
      <c r="C42"/>
      <c r="D42"/>
    </row>
    <row r="43">
      <c r="A43" t="s" s="15">
        <v>134</v>
      </c>
      <c r="B43" t="str" s="12">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145</v>
      </c>
      <c r="C44" s="6">
        <f>'Besoins'!$B$2*0.96</f>
        <v>0.96</v>
      </c>
      <c r="D44" t="s">
        <v>19</v>
      </c>
    </row>
    <row r="45">
      <c r="A45" t="s" s="15">
        <v>135</v>
      </c>
      <c r="B45" t="str" s="12">
        <f>"[PORTER] "&amp;Procedure!D15</f>
        <v>[PORTER] Porter le lait à ébullition.</v>
      </c>
      <c r="C45"/>
      <c r="D45"/>
    </row>
    <row r="46">
      <c r="A46"/>
      <c r="B46" t="str">
        <f>Besoins!B23</f>
        <v>Lait entier UHT 3,5% MG brique 1L</v>
      </c>
      <c r="C46" s="6">
        <f>Besoins!E23</f>
        <v>8</v>
      </c>
      <c r="D46" t="str">
        <f>Besoins!F23</f>
        <v>lt</v>
      </c>
    </row>
    <row r="47">
      <c r="A47" t="s" s="15">
        <v>138</v>
      </c>
      <c r="B47" t="str" s="12">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6">
        <f>Besoins!E23</f>
        <v>8</v>
      </c>
      <c r="D48" t="str">
        <f>Besoins!F23</f>
        <v>lt</v>
      </c>
    </row>
    <row r="49">
      <c r="A49"/>
      <c r="B49" t="s">
        <v>145</v>
      </c>
      <c r="C49" s="6">
        <f>'Besoins'!$B$2*0.96</f>
        <v>0.96</v>
      </c>
      <c r="D49" t="s">
        <v>19</v>
      </c>
    </row>
    <row r="50">
      <c r="A50"/>
      <c r="B50" t="str">
        <f>Besoins!B12</f>
        <v>Noix de muscade entière</v>
      </c>
      <c r="C50" s="6">
        <f>Besoins!E12</f>
        <v>0.016</v>
      </c>
      <c r="D50" t="str">
        <f>Besoins!F12</f>
        <v>kg</v>
      </c>
    </row>
    <row r="51">
      <c r="A51"/>
      <c r="B51" t="str">
        <f>Besoins!B14</f>
        <v>Piment de Cayenne</v>
      </c>
      <c r="C51" s="6">
        <f>Besoins!E14</f>
        <v>0.008</v>
      </c>
      <c r="D51" t="str">
        <f>Besoins!F14</f>
        <v>kg</v>
      </c>
    </row>
    <row r="52">
      <c r="A52" t="s" s="15">
        <v>139</v>
      </c>
      <c r="B52" t="str" s="12">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6">
        <f>"ℹ "&amp;Procedure!E17</f>
        <v>ℹ</v>
      </c>
      <c r="C53"/>
      <c r="D53"/>
    </row>
    <row r="54">
      <c r="A54" t="s" s="15">
        <v>146</v>
      </c>
      <c r="B54" t="str" s="12">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143</v>
      </c>
      <c r="C55" s="6">
        <f>'Besoins'!$B$2*0.16</f>
        <v>0.16</v>
      </c>
      <c r="D55" t="s">
        <v>19</v>
      </c>
    </row>
    <row r="56">
      <c r="A56"/>
      <c r="B56" t="str" s="16">
        <f>"ℹ "&amp;Procedure!E18</f>
        <v>ℹ</v>
      </c>
      <c r="C56"/>
      <c r="D56"/>
    </row>
    <row r="57">
      <c r="A57"/>
      <c r="B57"/>
      <c r="C57"/>
      <c r="D57"/>
    </row>
    <row r="58">
      <c r="A58" t="s" s="14">
        <v>147</v>
      </c>
      <c r="B58"/>
      <c r="C58"/>
      <c r="D58"/>
    </row>
    <row r="59">
      <c r="A59" t="s" s="15">
        <v>133</v>
      </c>
      <c r="B59" t="str" s="12">
        <f>"[METTRE EN PLACE] "&amp;Procedure!D19</f>
        <v>[METTRE EN PLACE] Mettre en place — Peser, mesurer et contrôler les denrées. Tamiser la farine. Découper le beurre en parcelles.</v>
      </c>
      <c r="C59"/>
      <c r="D59"/>
    </row>
    <row r="60">
      <c r="A60"/>
      <c r="B60" t="s">
        <v>143</v>
      </c>
      <c r="C60" s="6">
        <f>'Besoins'!$B$2*0.48</f>
        <v>0.48</v>
      </c>
      <c r="D60" t="s">
        <v>19</v>
      </c>
    </row>
    <row r="61">
      <c r="A61"/>
      <c r="B61" t="str">
        <f>Besoins!B9</f>
        <v>farine de blé tamisée type 55</v>
      </c>
      <c r="C61" s="6">
        <f>Besoins!E9</f>
        <v>0.48</v>
      </c>
      <c r="D61" t="str">
        <f>Besoins!F9</f>
        <v>kg</v>
      </c>
    </row>
    <row r="62">
      <c r="A62" t="s" s="15">
        <v>134</v>
      </c>
      <c r="B62" t="str" s="12">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143</v>
      </c>
      <c r="C63" s="6">
        <f>'Besoins'!$B$2*0.48</f>
        <v>0.48</v>
      </c>
      <c r="D63" t="s">
        <v>19</v>
      </c>
    </row>
    <row r="64">
      <c r="A64"/>
      <c r="B64" t="str">
        <f>Besoins!B9</f>
        <v>farine de blé tamisée type 55</v>
      </c>
      <c r="C64" s="6">
        <f>Besoins!E9</f>
        <v>0.48</v>
      </c>
      <c r="D64" t="str">
        <f>Besoins!F9</f>
        <v>kg</v>
      </c>
    </row>
    <row r="65">
      <c r="A65" t="s" s="15">
        <v>135</v>
      </c>
      <c r="B65" t="str" s="12">
        <f>"[RÉDUIRE] "&amp;Procedure!D21</f>
        <v>[RÉDUIRE] Cuire le roux blanc — Cuire très doucement à feu réduit sans arrêter de mélanger. Arrêter la cuisson lorsqu'il blanchit et devient mousseux — on dit alors qu'il « fleurit ».</v>
      </c>
      <c r="C65"/>
      <c r="D65"/>
    </row>
    <row r="66">
      <c r="A66"/>
      <c r="B66" t="str" s="16">
        <f>"ℹ "&amp;Procedure!E21</f>
        <v>ℹ</v>
      </c>
      <c r="C66"/>
      <c r="D66"/>
    </row>
    <row r="67">
      <c r="A67" t="s" s="15">
        <v>138</v>
      </c>
      <c r="B67" t="str" s="12">
        <f>"[REFROIDIR] "&amp;Procedure!D22</f>
        <v>[REFROIDIR] Refroidir rapidement — Retirer la sauteuse du feu. Si nécessaire, plonger le fond dans une plaque d'eau froide pour stopper la cuisson.</v>
      </c>
      <c r="C67"/>
      <c r="D67"/>
    </row>
    <row r="68">
      <c r="A68"/>
      <c r="B68"/>
      <c r="C68"/>
      <c r="D68"/>
    </row>
    <row r="69">
      <c r="A69" t="s" s="17">
        <v>148</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2026-09-15T23:43:10Z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2026-09-15T23:43:10Z</dcterms:modified>
  <cp:revision>1</cp:revision>
</cp:coreProperties>
</file>