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<sst xmlns="http://schemas.openxmlformats.org/spreadsheetml/2006/main" count="106" uniqueCount="106">
  <si>
    <t>Besoins matière</t>
  </si>
  <si>
    <t>Multiplicateur souhaité</t>
  </si>
  <si>
    <t>Quantité de référence</t>
  </si>
  <si>
    <t>pc</t>
  </si>
  <si>
    <t>Quantité obtenue</t>
  </si>
  <si>
    <t>Code</t>
  </si>
  <si>
    <t>Matière première</t>
  </si>
  <si>
    <t>Classe</t>
  </si>
  <si>
    <t>Base (×1, modifiable)</t>
  </si>
  <si>
    <t>Quantité</t>
  </si>
  <si>
    <t>Unité</t>
  </si>
  <si>
    <t>Coût</t>
  </si>
  <si>
    <t>CONC-TOMATE</t>
  </si>
  <si>
    <t>Concentré de tomate double</t>
  </si>
  <si>
    <t>Concentrés et purées cuisines</t>
  </si>
  <si>
    <t>kg</t>
  </si>
  <si>
    <t>EPI-POIVRE-NOIR</t>
  </si>
  <si>
    <t>Poivre noir moulu</t>
  </si>
  <si>
    <t>Épices en poudre et graines</t>
  </si>
  <si>
    <t>EPI-SAFRAN</t>
  </si>
  <si>
    <t>Safran filaments (Iran)</t>
  </si>
  <si>
    <t>HER-LAURIER</t>
  </si>
  <si>
    <t>Laurier sauce feuilles</t>
  </si>
  <si>
    <t>Herbes aromatiques séchées</t>
  </si>
  <si>
    <t>HER-SARRIETTE</t>
  </si>
  <si>
    <t>Sarriette séchée</t>
  </si>
  <si>
    <t>HER-THYM</t>
  </si>
  <si>
    <t>Thym séché</t>
  </si>
  <si>
    <t>CONC-CRUSTACE</t>
  </si>
  <si>
    <t>Concentré de crustacés</t>
  </si>
  <si>
    <t>Épicerie</t>
  </si>
  <si>
    <t>RNME101403</t>
  </si>
  <si>
    <t>Huile olive vierge extra bidon 5L</t>
  </si>
  <si>
    <t>Assaisonnements et corps gras</t>
  </si>
  <si>
    <t>u</t>
  </si>
  <si>
    <t>FAR-T55</t>
  </si>
  <si>
    <t>Farine de blé T55</t>
  </si>
  <si>
    <t>Farines de blé</t>
  </si>
  <si>
    <t>FOND-POISSON-POW</t>
  </si>
  <si>
    <t>Fumet de poisson déshydraté</t>
  </si>
  <si>
    <t>Fonds déshydratés et poudres</t>
  </si>
  <si>
    <t>BEU-DOUX</t>
  </si>
  <si>
    <t>Beurre doux 82% MG plaquette</t>
  </si>
  <si>
    <t>Beurres et margarines</t>
  </si>
  <si>
    <t>RNM0400123</t>
  </si>
  <si>
    <t>CÉLERI-BRANCHE vert France cat.I</t>
  </si>
  <si>
    <t>Légumes</t>
  </si>
  <si>
    <t>RNM0340123</t>
  </si>
  <si>
    <t>FENOUIL France</t>
  </si>
  <si>
    <t>RNM0200123</t>
  </si>
  <si>
    <t>POIREAU France cat.I</t>
  </si>
  <si>
    <t>SEL-FIN</t>
  </si>
  <si>
    <t>Sel fin de cuisine</t>
  </si>
  <si>
    <t>Sels et condiments de base</t>
  </si>
  <si>
    <t>RNMS00812</t>
  </si>
  <si>
    <t>Ail haché IQF</t>
  </si>
  <si>
    <t>Légumes surgelés</t>
  </si>
  <si>
    <t>RNMS00780</t>
  </si>
  <si>
    <t>Oignons émincés surgelés</t>
  </si>
  <si>
    <t>Pommes de terre surgelées</t>
  </si>
  <si>
    <t>Total</t>
  </si>
  <si>
    <t>Recette</t>
  </si>
  <si>
    <t>#</t>
  </si>
  <si>
    <t>Verbe</t>
  </si>
  <si>
    <t>Étape</t>
  </si>
  <si>
    <t>Précision technique</t>
  </si>
  <si>
    <t>Durée</t>
  </si>
  <si>
    <t>SOUPE DE POISSON</t>
  </si>
  <si>
    <t>Dresser - Servir a l'assiette avec des croutons ailles. Proposer de l'aioli.</t>
  </si>
  <si>
    <t>Suggestions - On peut remplacer le bulbe de fenouil par de l'anis etoile. Recette composee des memes elements que le fond de cuisson de la bouillabaisse.</t>
  </si>
  <si>
    <t>Niveau</t>
  </si>
  <si>
    <t>Composant</t>
  </si>
  <si>
    <t>Type</t>
  </si>
  <si>
    <t>Quantité (× multiplicateur, voir feuille Besoins)</t>
  </si>
  <si>
    <t>recette</t>
  </si>
  <si>
    <t xml:space="preserve">    ↳ Oignons émincés surgelés</t>
  </si>
  <si>
    <t>matiere</t>
  </si>
  <si>
    <t xml:space="preserve">    ↳ POIREAU France cat.I</t>
  </si>
  <si>
    <t xml:space="preserve">    ↳ Ail haché IQF</t>
  </si>
  <si>
    <t xml:space="preserve">    ↳ FENOUIL France</t>
  </si>
  <si>
    <t xml:space="preserve">    ↳ CÉLERI-BRANCHE vert France cat.I</t>
  </si>
  <si>
    <t xml:space="preserve">    ↳ Fumet de poisson déshydraté</t>
  </si>
  <si>
    <t>lt</t>
  </si>
  <si>
    <t xml:space="preserve">    ↳ Concentré de crustacés</t>
  </si>
  <si>
    <t xml:space="preserve">    ↳ Concentré de tomate double</t>
  </si>
  <si>
    <t xml:space="preserve">    ↳ HUILE OLIVE (L) (conv.)</t>
  </si>
  <si>
    <t>conversion</t>
  </si>
  <si>
    <t xml:space="preserve">    ↳ Sarriette séchée</t>
  </si>
  <si>
    <t xml:space="preserve">    ↳ Laurier sauce feuilles</t>
  </si>
  <si>
    <t xml:space="preserve">    ↳ Thym séché</t>
  </si>
  <si>
    <t xml:space="preserve">    ↳ Safran filaments (Iran)</t>
  </si>
  <si>
    <t xml:space="preserve">    ↳ Sel fin de cuisine</t>
  </si>
  <si>
    <t xml:space="preserve">    ↳ Poivre noir moulu</t>
  </si>
  <si>
    <t xml:space="preserve">    ↳ Farine de blé T55</t>
  </si>
  <si>
    <t xml:space="preserve">    ↳ Beurre doux 82% MG plaquette</t>
  </si>
  <si>
    <t>Fiche technique — SOUPE DE POISSON</t>
  </si>
  <si>
    <t>SOUPE DE POISSON  GRO_CDC_040</t>
  </si>
  <si>
    <t>1.</t>
  </si>
  <si>
    <t>2.</t>
  </si>
  <si>
    <t>3.</t>
  </si>
  <si>
    <t xml:space="preserve">    HUILE OLIVE (L) (conv.)</t>
  </si>
  <si>
    <t>4.</t>
  </si>
  <si>
    <t>5.</t>
  </si>
  <si>
    <t>6.</t>
  </si>
  <si>
    <t>7.</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</si>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</sst>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0.88</v>
      </c>
      <c r="E7" s="6">
        <f>D7*$B$2</f>
        <v>0.88</v>
      </c>
      <c r="F7" t="s">
        <v>15</v>
      </c>
      <c r="G7" s="8">
        <f>E7*2.8</f>
        <v>2.464</v>
      </c>
    </row>
    <row r="8">
      <c r="A8" t="s">
        <v>16</v>
      </c>
      <c r="B8" t="s">
        <v>17</v>
      </c>
      <c r="C8" t="s">
        <v>18</v>
      </c>
      <c r="D8" s="4">
        <v>0.007</v>
      </c>
      <c r="E8" s="6">
        <f>D8*$B$2</f>
        <v>0.007</v>
      </c>
      <c r="F8" t="s">
        <v>15</v>
      </c>
      <c r="G8" s="8">
        <f>E8*12.5</f>
        <v>0.0875</v>
      </c>
    </row>
    <row r="9">
      <c r="A9" t="s">
        <v>19</v>
      </c>
      <c r="B9" t="s">
        <v>20</v>
      </c>
      <c r="C9" t="s">
        <v>18</v>
      </c>
      <c r="D9" s="4">
        <v>0.015</v>
      </c>
      <c r="E9" s="6">
        <f>D9*$B$2</f>
        <v>0.015</v>
      </c>
      <c r="F9" t="s">
        <v>15</v>
      </c>
      <c r="G9" s="8">
        <f>E9*2800</f>
        <v>42</v>
      </c>
    </row>
    <row r="10">
      <c r="A10" t="s">
        <v>21</v>
      </c>
      <c r="B10" t="s">
        <v>22</v>
      </c>
      <c r="C10" t="s">
        <v>23</v>
      </c>
      <c r="D10" s="4">
        <v>0.005</v>
      </c>
      <c r="E10" s="6">
        <f>D10*$B$2</f>
        <v>0.005</v>
      </c>
      <c r="F10" t="s">
        <v>15</v>
      </c>
      <c r="G10" s="8">
        <f>E10*9.8</f>
        <v>0.049</v>
      </c>
    </row>
    <row r="11">
      <c r="A11" t="s">
        <v>24</v>
      </c>
      <c r="B11" t="s">
        <v>25</v>
      </c>
      <c r="C11" t="s">
        <v>23</v>
      </c>
      <c r="D11" s="4">
        <v>0.01</v>
      </c>
      <c r="E11" s="6">
        <f>D11*$B$2</f>
        <v>0.01</v>
      </c>
      <c r="F11" t="s">
        <v>15</v>
      </c>
      <c r="G11" s="8">
        <f>E11*10</f>
        <v>0.1</v>
      </c>
    </row>
    <row r="12">
      <c r="A12" t="s">
        <v>26</v>
      </c>
      <c r="B12" t="s">
        <v>27</v>
      </c>
      <c r="C12" t="s">
        <v>23</v>
      </c>
      <c r="D12" s="4">
        <v>0.015</v>
      </c>
      <c r="E12" s="6">
        <f>D12*$B$2</f>
        <v>0.015</v>
      </c>
      <c r="F12" t="s">
        <v>15</v>
      </c>
      <c r="G12" s="8">
        <f>E12*8.5</f>
        <v>0.1275</v>
      </c>
    </row>
    <row r="13">
      <c r="A13" t="s">
        <v>28</v>
      </c>
      <c r="B13" t="s">
        <v>29</v>
      </c>
      <c r="C13" t="s">
        <v>30</v>
      </c>
      <c r="D13" s="4">
        <v>0.15</v>
      </c>
      <c r="E13" s="6">
        <f>D13*$B$2</f>
        <v>0.15</v>
      </c>
      <c r="F13" t="s">
        <v>15</v>
      </c>
      <c r="G13" s="8">
        <f>E13*32</f>
        <v>4.8</v>
      </c>
    </row>
    <row r="14">
      <c r="A14" t="s">
        <v>31</v>
      </c>
      <c r="B14" t="s">
        <v>32</v>
      </c>
      <c r="C14" t="s">
        <v>33</v>
      </c>
      <c r="D14" s="4">
        <v>0.1</v>
      </c>
      <c r="E14" s="6">
        <f>D14*$B$2</f>
        <v>0.1</v>
      </c>
      <c r="F14" t="s">
        <v>34</v>
      </c>
      <c r="G14" s="8">
        <f>E14*65.22</f>
        <v>6.522</v>
      </c>
    </row>
    <row r="15">
      <c r="A15" t="s">
        <v>35</v>
      </c>
      <c r="B15" t="s">
        <v>36</v>
      </c>
      <c r="C15" t="s">
        <v>37</v>
      </c>
      <c r="D15" s="4">
        <v>0.8</v>
      </c>
      <c r="E15" s="6">
        <f>D15*$B$2</f>
        <v>0.8</v>
      </c>
      <c r="F15" t="s">
        <v>15</v>
      </c>
      <c r="G15" s="8">
        <f>E15*0.56</f>
        <v>0.448</v>
      </c>
    </row>
    <row r="16">
      <c r="A16" t="s">
        <v>38</v>
      </c>
      <c r="B16" t="s">
        <v>39</v>
      </c>
      <c r="C16" t="s">
        <v>40</v>
      </c>
      <c r="D16" s="4">
        <v>25</v>
      </c>
      <c r="E16" s="6">
        <f>D16*$B$2</f>
        <v>25</v>
      </c>
      <c r="F16" t="s">
        <v>15</v>
      </c>
      <c r="G16" s="8">
        <f>E16*20</f>
        <v>500</v>
      </c>
    </row>
    <row r="17">
      <c r="A17" t="s">
        <v>41</v>
      </c>
      <c r="B17" t="s">
        <v>42</v>
      </c>
      <c r="C17" t="s">
        <v>43</v>
      </c>
      <c r="D17" s="4">
        <v>0.8</v>
      </c>
      <c r="E17" s="6">
        <f>D17*$B$2</f>
        <v>0.8</v>
      </c>
      <c r="F17" t="s">
        <v>15</v>
      </c>
      <c r="G17" s="8">
        <f>E17*5.2</f>
        <v>4.16</v>
      </c>
    </row>
    <row r="18">
      <c r="A18" t="s">
        <v>44</v>
      </c>
      <c r="B18" t="s">
        <v>45</v>
      </c>
      <c r="C18" t="s">
        <v>46</v>
      </c>
      <c r="D18" s="4">
        <v>0.75</v>
      </c>
      <c r="E18" s="6">
        <f>D18*$B$2</f>
        <v>0.75</v>
      </c>
      <c r="F18" t="s">
        <v>15</v>
      </c>
      <c r="G18" s="8">
        <f>E18*1.8</f>
        <v>1.35</v>
      </c>
    </row>
    <row r="19">
      <c r="A19" t="s">
        <v>47</v>
      </c>
      <c r="B19" t="s">
        <v>48</v>
      </c>
      <c r="C19" t="s">
        <v>46</v>
      </c>
      <c r="D19" s="4">
        <v>0.75</v>
      </c>
      <c r="E19" s="6">
        <f>D19*$B$2</f>
        <v>0.75</v>
      </c>
      <c r="F19" t="s">
        <v>15</v>
      </c>
      <c r="G19" s="8">
        <f>E19*2.6</f>
        <v>1.95</v>
      </c>
    </row>
    <row r="20">
      <c r="A20" t="s">
        <v>49</v>
      </c>
      <c r="B20" t="s">
        <v>50</v>
      </c>
      <c r="C20" t="s">
        <v>46</v>
      </c>
      <c r="D20" s="4">
        <v>2</v>
      </c>
      <c r="E20" s="6">
        <f>D20*$B$2</f>
        <v>2</v>
      </c>
      <c r="F20" t="s">
        <v>15</v>
      </c>
      <c r="G20" s="8">
        <f>E20*0.9</f>
        <v>1.8</v>
      </c>
    </row>
    <row r="21">
      <c r="A21" t="s">
        <v>51</v>
      </c>
      <c r="B21" t="s">
        <v>52</v>
      </c>
      <c r="C21" t="s">
        <v>53</v>
      </c>
      <c r="D21" s="4">
        <v>0.073</v>
      </c>
      <c r="E21" s="6">
        <f>D21*$B$2</f>
        <v>0.073</v>
      </c>
      <c r="F21" t="s">
        <v>15</v>
      </c>
      <c r="G21" s="8">
        <f>E21*0.35</f>
        <v>0.02555</v>
      </c>
    </row>
    <row r="22">
      <c r="A22" t="s">
        <v>54</v>
      </c>
      <c r="B22" t="s">
        <v>55</v>
      </c>
      <c r="C22" t="s">
        <v>56</v>
      </c>
      <c r="D22" s="4">
        <v>0.35</v>
      </c>
      <c r="E22" s="6">
        <f>D22*$B$2</f>
        <v>0.35</v>
      </c>
      <c r="F22" t="s">
        <v>15</v>
      </c>
      <c r="G22" s="8">
        <f>E22*9.26</f>
        <v>3.241</v>
      </c>
    </row>
    <row r="23">
      <c r="A23" t="s">
        <v>57</v>
      </c>
      <c r="B23" t="s">
        <v>58</v>
      </c>
      <c r="C23" t="s">
        <v>59</v>
      </c>
      <c r="D23" s="4">
        <v>3</v>
      </c>
      <c r="E23" s="6">
        <f>D23*$B$2</f>
        <v>3</v>
      </c>
      <c r="F23" t="s">
        <v>15</v>
      </c>
      <c r="G23" s="8">
        <f>E23*3.89</f>
        <v>11.67</v>
      </c>
    </row>
    <row r="24">
      <c r="A24"/>
      <c r="B24"/>
      <c r="C24"/>
      <c r="D24"/>
      <c r="E24"/>
      <c r="F24" t="s" s="9">
        <v>60</v>
      </c>
      <c r="G24" s="10">
        <f>SUM(G7:G23)</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61</v>
      </c>
      <c r="B1" t="s" s="7">
        <v>62</v>
      </c>
      <c r="C1" t="s" s="7">
        <v>63</v>
      </c>
      <c r="D1" t="s" s="7">
        <v>64</v>
      </c>
      <c r="E1" t="s" s="7">
        <v>65</v>
      </c>
      <c r="F1" t="s" s="7">
        <v>66</v>
      </c>
    </row>
    <row r="2">
      <c r="A2" t="s">
        <v>67</v>
      </c>
      <c r="B2">
        <v>1</v>
      </c>
      <c r="C2"/>
      <c r="D2" t="inlineStr" s="11">
        <is>
          <t>Mise en place du poste de travail - Verifier les D.L.C., peser les denrees, selectionner le materiel. Desinfecter le materiel et le poste de travail suivant les protocoles.</t>
        </is>
      </c>
      <c r="E2" t="s" s="11"/>
      <c r="F2"/>
    </row>
    <row r="3">
      <c r="A3" t="s">
        <v>67</v>
      </c>
      <c r="B3">
        <v>2</v>
      </c>
      <c r="C3"/>
      <c r="D3" t="inlineStr" s="11">
        <is>
          <t>Preparations preliminaires - Eplucher, laver, desinfecter les vegetaux suivant la procedure. Emincer le blanc de poireau, le bulbe de fenouil et le celeri en branche. Reserver. Deconditionner le concentre de tomate. Reserver au froid. Au cutter, reduire en puree l'ail hache. Reserver.</t>
        </is>
      </c>
      <c r="E3" t="s" s="11"/>
      <c r="F3"/>
    </row>
    <row r="4">
      <c r="A4" t="s">
        <v>67</v>
      </c>
      <c r="B4">
        <v>3</v>
      </c>
      <c r="C4"/>
      <c r="D4" t="inlineStr" s="11">
        <is>
          <t>Preparer les croutons - Trancher le pain en rondelles. Disposer sur des grilles de cuisson. Prechauffer le four a +175C. Dans une calotte, melanger au fouet l'huile d'olive et l'ail en puree. Toaster les rondelles de pain au four. Enduire au pinceau les toasts avec l'huile aillee. Reserver sur une grille.</t>
        </is>
      </c>
      <c r="E4" t="s" s="11"/>
      <c r="F4"/>
    </row>
    <row r="5">
      <c r="A5" t="s">
        <v>67</v>
      </c>
      <c r="B5">
        <v>4</v>
      </c>
      <c r="C5"/>
      <c r="D5" t="inlineStr" s="11">
        <is>
          <t>Confectionner le roux - Dans un rondeau, faire fondre le beurre. Ajouter la farine. Melanger au fouet. Cuire a feu doux, sans coloration, jusqu'a ce que le roux blanchisse et devienne mousseux.</t>
        </is>
      </c>
      <c r="E5" t="s" s="11"/>
      <c r="F5"/>
    </row>
    <row r="6">
      <c r="A6" t="s">
        <v>67</v>
      </c>
      <c r="B6">
        <v>5</v>
      </c>
      <c r="C6"/>
      <c r="D6" t="inlineStr" s="11">
        <is>
          <t>Confectionner la soupe de poisson - En sauteuse, faire suer a l'huile d'olive l'oignon et le blanc de poireau eminces. Ajouter le fenouil, le celeri-branche, l'ail et les aromates dehydrates, la tomate concentree et le safran. Mouiller avec 25 litres d'eau chaude. Adjoindre le fumet dehydrate. Cuire a feu doux 15 minutes. Saler et poivrer. Passer ou mixer la soupe. Porter a ebullition. Lier avec le roux. Adjoindre le concentre de crustaces. Mixer. Rectifier l'assaisonnement. Debarrasser dans des bacs GN. Couvrir. Maintenir en bain-marie a +63C.</t>
        </is>
      </c>
      <c r="E6" t="s" s="11"/>
      <c r="F6"/>
    </row>
    <row r="7">
      <c r="A7" t="s">
        <v>67</v>
      </c>
      <c r="B7">
        <v>6</v>
      </c>
      <c r="C7"/>
      <c r="D7" t="s" s="11">
        <v>68</v>
      </c>
      <c r="E7" t="s" s="11"/>
      <c r="F7"/>
    </row>
    <row r="8">
      <c r="A8" t="s">
        <v>67</v>
      </c>
      <c r="B8">
        <v>7</v>
      </c>
      <c r="C8"/>
      <c r="D8" t="s" s="11">
        <v>69</v>
      </c>
      <c r="E8" t="s" s="11"/>
      <c r="F8"/>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9"/>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70</v>
      </c>
      <c r="B1" t="s" s="7">
        <v>71</v>
      </c>
      <c r="C1" t="s" s="7">
        <v>72</v>
      </c>
      <c r="D1" t="s" s="7">
        <v>73</v>
      </c>
      <c r="E1" t="s" s="7">
        <v>10</v>
      </c>
    </row>
    <row r="2">
      <c r="A2">
        <v>0</v>
      </c>
      <c r="B2" t="s">
        <v>67</v>
      </c>
      <c r="C2" t="s">
        <v>74</v>
      </c>
      <c r="D2" s="6">
        <f>'Besoins'!$B$2*100</f>
        <v>100</v>
      </c>
      <c r="E2" t="s">
        <v>3</v>
      </c>
    </row>
    <row r="3">
      <c r="A3">
        <v>1</v>
      </c>
      <c r="B3" t="s">
        <v>75</v>
      </c>
      <c r="C3" t="s">
        <v>76</v>
      </c>
      <c r="D3" s="6">
        <f>'Besoins'!$B$2*3</f>
        <v>3</v>
      </c>
      <c r="E3" t="s">
        <v>15</v>
      </c>
    </row>
    <row r="4">
      <c r="A4">
        <v>1</v>
      </c>
      <c r="B4" t="s">
        <v>77</v>
      </c>
      <c r="C4" t="s">
        <v>76</v>
      </c>
      <c r="D4" s="6">
        <f>'Besoins'!$B$2*2</f>
        <v>2</v>
      </c>
      <c r="E4" t="s">
        <v>15</v>
      </c>
    </row>
    <row r="5">
      <c r="A5">
        <v>1</v>
      </c>
      <c r="B5" t="s">
        <v>78</v>
      </c>
      <c r="C5" t="s">
        <v>76</v>
      </c>
      <c r="D5" s="6">
        <f>'Besoins'!$B$2*0.35</f>
        <v>0.35</v>
      </c>
      <c r="E5" t="s">
        <v>15</v>
      </c>
    </row>
    <row r="6">
      <c r="A6">
        <v>1</v>
      </c>
      <c r="B6" t="s">
        <v>79</v>
      </c>
      <c r="C6" t="s">
        <v>76</v>
      </c>
      <c r="D6" s="6">
        <f>'Besoins'!$B$2*0.75</f>
        <v>0.75</v>
      </c>
      <c r="E6" t="s">
        <v>15</v>
      </c>
    </row>
    <row r="7">
      <c r="A7">
        <v>1</v>
      </c>
      <c r="B7" t="s">
        <v>80</v>
      </c>
      <c r="C7" t="s">
        <v>76</v>
      </c>
      <c r="D7" s="6">
        <f>'Besoins'!$B$2*0.75</f>
        <v>0.75</v>
      </c>
      <c r="E7" t="s">
        <v>15</v>
      </c>
    </row>
    <row r="8">
      <c r="A8">
        <v>1</v>
      </c>
      <c r="B8" t="s">
        <v>81</v>
      </c>
      <c r="C8" t="s">
        <v>76</v>
      </c>
      <c r="D8" s="6">
        <f>'Besoins'!$B$2*25</f>
        <v>25</v>
      </c>
      <c r="E8" t="s">
        <v>82</v>
      </c>
    </row>
    <row r="9">
      <c r="A9">
        <v>1</v>
      </c>
      <c r="B9" t="s">
        <v>83</v>
      </c>
      <c r="C9" t="s">
        <v>76</v>
      </c>
      <c r="D9" s="6">
        <f>'Besoins'!$B$2*0.15</f>
        <v>0.15</v>
      </c>
      <c r="E9" t="s">
        <v>15</v>
      </c>
    </row>
    <row r="10">
      <c r="A10">
        <v>1</v>
      </c>
      <c r="B10" t="s">
        <v>84</v>
      </c>
      <c r="C10" t="s">
        <v>76</v>
      </c>
      <c r="D10" s="6">
        <f>'Besoins'!$B$2*0.88</f>
        <v>0.88</v>
      </c>
      <c r="E10" t="s">
        <v>15</v>
      </c>
    </row>
    <row r="11">
      <c r="A11">
        <v>1</v>
      </c>
      <c r="B11" t="s">
        <v>85</v>
      </c>
      <c r="C11" t="s">
        <v>86</v>
      </c>
      <c r="D11" s="6">
        <f>'Besoins'!$B$2*0.5</f>
        <v>0.5</v>
      </c>
      <c r="E11" t="s">
        <v>82</v>
      </c>
    </row>
    <row r="12">
      <c r="A12">
        <v>1</v>
      </c>
      <c r="B12" t="s">
        <v>87</v>
      </c>
      <c r="C12" t="s">
        <v>76</v>
      </c>
      <c r="D12" s="6">
        <f>'Besoins'!$B$2*0.01</f>
        <v>0.01</v>
      </c>
      <c r="E12" t="s">
        <v>15</v>
      </c>
    </row>
    <row r="13">
      <c r="A13">
        <v>1</v>
      </c>
      <c r="B13" t="s">
        <v>88</v>
      </c>
      <c r="C13" t="s">
        <v>76</v>
      </c>
      <c r="D13" s="6">
        <f>'Besoins'!$B$2*0.005</f>
        <v>0.005</v>
      </c>
      <c r="E13" t="s">
        <v>15</v>
      </c>
    </row>
    <row r="14">
      <c r="A14">
        <v>1</v>
      </c>
      <c r="B14" t="s">
        <v>89</v>
      </c>
      <c r="C14" t="s">
        <v>76</v>
      </c>
      <c r="D14" s="6">
        <f>'Besoins'!$B$2*0.015</f>
        <v>0.015</v>
      </c>
      <c r="E14" t="s">
        <v>15</v>
      </c>
    </row>
    <row r="15">
      <c r="A15">
        <v>1</v>
      </c>
      <c r="B15" t="s">
        <v>90</v>
      </c>
      <c r="C15" t="s">
        <v>76</v>
      </c>
      <c r="D15" s="6">
        <f>'Besoins'!$B$2*0.015</f>
        <v>0.015</v>
      </c>
      <c r="E15" t="s">
        <v>15</v>
      </c>
    </row>
    <row r="16">
      <c r="A16">
        <v>1</v>
      </c>
      <c r="B16" t="s">
        <v>91</v>
      </c>
      <c r="C16" t="s">
        <v>76</v>
      </c>
      <c r="D16" s="6">
        <f>'Besoins'!$B$2*0.073</f>
        <v>0.073</v>
      </c>
      <c r="E16" t="s">
        <v>15</v>
      </c>
    </row>
    <row r="17">
      <c r="A17">
        <v>1</v>
      </c>
      <c r="B17" t="s">
        <v>92</v>
      </c>
      <c r="C17" t="s">
        <v>76</v>
      </c>
      <c r="D17" s="6">
        <f>'Besoins'!$B$2*0.007</f>
        <v>0.007</v>
      </c>
      <c r="E17" t="s">
        <v>15</v>
      </c>
    </row>
    <row r="18">
      <c r="A18">
        <v>1</v>
      </c>
      <c r="B18" t="s">
        <v>93</v>
      </c>
      <c r="C18" t="s">
        <v>76</v>
      </c>
      <c r="D18" s="6">
        <f>'Besoins'!$B$2*0.8</f>
        <v>0.8</v>
      </c>
      <c r="E18" t="s">
        <v>15</v>
      </c>
    </row>
    <row r="19">
      <c r="A19">
        <v>1</v>
      </c>
      <c r="B19" t="s">
        <v>94</v>
      </c>
      <c r="C19" t="s">
        <v>76</v>
      </c>
      <c r="D19" s="6">
        <f>'Besoins'!$B$2*0.8</f>
        <v>0.8</v>
      </c>
      <c r="E19"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2"/>
  <cols>
    <col min="1" max="1" width="22" customWidth="1"/>
    <col min="2" max="2" width="52" customWidth="1"/>
    <col min="3" max="3" width="14" customWidth="1"/>
    <col min="4" max="4" width="10" customWidth="1"/>
  </cols>
  <sheetData>
    <row r="1" customHeight="1" ht="24">
      <c r="A1" t="s" s="2">
        <v>95</v>
      </c>
      <c r="B1"/>
      <c r="C1"/>
      <c r="D1"/>
    </row>
    <row r="2">
      <c r="A2" t="str" s="12">
        <f>"GRO_CDC_040 · GRO.POTAGES · référence : "&amp;Besoins!B3&amp;" "&amp;Besoins!C3&amp;" · multiplicateur réglable sur la feuille ""Besoins"""</f>
        <v>GRO_CDC_040 · GRO.POTAGES · référence : 100 pc · multiplicateur réglable sur la feuille </v>
      </c>
      <c r="B2"/>
      <c r="C2"/>
      <c r="D2"/>
    </row>
    <row r="3">
      <c r="A3"/>
      <c r="B3"/>
      <c r="C3"/>
      <c r="D3"/>
    </row>
    <row r="4">
      <c r="A4" t="s" s="13">
        <v>96</v>
      </c>
      <c r="B4"/>
      <c r="C4"/>
      <c r="D4"/>
    </row>
    <row r="5">
      <c r="A5" t="s" s="14">
        <v>97</v>
      </c>
      <c r="B5" t="str" s="11">
        <f>Procedure!D2</f>
        <v>Mise en place du poste de travail - Verifier les D.L.C., peser les denrees, selectionner le materiel. Desinfecter le materiel et le poste de travail suivant les protocoles.</v>
      </c>
      <c r="C5"/>
      <c r="D5"/>
    </row>
    <row r="6">
      <c r="A6" t="s" s="14">
        <v>98</v>
      </c>
      <c r="B6" t="str" s="11">
        <f>Procedure!D3</f>
        <v>Preparations preliminaires - Eplucher, laver, desinfecter les vegetaux suivant la procedure. Emincer le blanc de poireau, le bulbe de fenouil et le celeri en branche. Reserver. Deconditionner le concentre de tomate. Reserver au froid. Au cutter, reduire en puree l'ail hache. Reserver.</v>
      </c>
      <c r="C6"/>
      <c r="D6"/>
    </row>
    <row r="7">
      <c r="A7"/>
      <c r="B7" t="str">
        <f>Besoins!B7</f>
        <v>Concentré de tomate double</v>
      </c>
      <c r="C7" s="6">
        <f>Besoins!E7</f>
        <v>0.88</v>
      </c>
      <c r="D7" t="str">
        <f>Besoins!F7</f>
        <v>kg</v>
      </c>
    </row>
    <row r="8">
      <c r="A8"/>
      <c r="B8" t="str">
        <f>Besoins!B18</f>
        <v>CÉLERI-BRANCHE vert France cat.I</v>
      </c>
      <c r="C8" s="6">
        <f>Besoins!E18</f>
        <v>0.75</v>
      </c>
      <c r="D8" t="str">
        <f>Besoins!F18</f>
        <v>kg</v>
      </c>
    </row>
    <row r="9">
      <c r="A9"/>
      <c r="B9" t="str">
        <f>Besoins!B22</f>
        <v>Ail haché IQF</v>
      </c>
      <c r="C9" s="6">
        <f>Besoins!E22</f>
        <v>0.35</v>
      </c>
      <c r="D9" t="str">
        <f>Besoins!F22</f>
        <v>kg</v>
      </c>
    </row>
    <row r="10">
      <c r="A10" t="s" s="14">
        <v>99</v>
      </c>
      <c r="B10" t="str" s="11">
        <f>Procedure!D4</f>
        <v>Preparer les croutons - Trancher le pain en rondelles. Disposer sur des grilles de cuisson. Prechauffer le four a +175C. Dans une calotte, melanger au fouet l'huile d'olive et l'ail en puree. Toaster les rondelles de pain au four. Enduire au pinceau les toasts avec l'huile aillee. Reserver sur une grille.</v>
      </c>
      <c r="C10"/>
      <c r="D10"/>
    </row>
    <row r="11">
      <c r="A11"/>
      <c r="B11" t="s">
        <v>100</v>
      </c>
      <c r="C11" s="6">
        <f>'Besoins'!$B$2*0.5</f>
        <v>0.5</v>
      </c>
      <c r="D11" t="s">
        <v>82</v>
      </c>
    </row>
    <row r="12">
      <c r="A12" t="s" s="14">
        <v>101</v>
      </c>
      <c r="B12" t="str" s="11">
        <f>Procedure!D5</f>
        <v>Confectionner le roux - Dans un rondeau, faire fondre le beurre. Ajouter la farine. Melanger au fouet. Cuire a feu doux, sans coloration, jusqu'a ce que le roux blanchisse et devienne mousseux.</v>
      </c>
      <c r="C12"/>
      <c r="D12"/>
    </row>
    <row r="13">
      <c r="A13"/>
      <c r="B13" t="str">
        <f>Besoins!B17</f>
        <v>Beurre doux 82% MG plaquette</v>
      </c>
      <c r="C13" s="6">
        <f>Besoins!E17</f>
        <v>0.8</v>
      </c>
      <c r="D13" t="str">
        <f>Besoins!F17</f>
        <v>kg</v>
      </c>
    </row>
    <row r="14">
      <c r="A14"/>
      <c r="B14" t="str">
        <f>Besoins!B15</f>
        <v>Farine de blé T55</v>
      </c>
      <c r="C14" s="6">
        <f>Besoins!E15</f>
        <v>0.8</v>
      </c>
      <c r="D14" t="str">
        <f>Besoins!F15</f>
        <v>kg</v>
      </c>
    </row>
    <row r="15">
      <c r="A15" t="s" s="14">
        <v>102</v>
      </c>
      <c r="B15" t="str" s="11">
        <f>Procedure!D6</f>
        <v>Confectionner la soupe de poisson - En sauteuse, faire suer a l'huile d'olive l'oignon et le blanc de poireau eminces. Ajouter le fenouil, le celeri-branche, l'ail et les aromates dehydrates, la tomate concentree et le safran. Mouiller avec 25 litres d'eau chaude. Adjoindre le fumet dehydrate. Cuire a feu doux 15 minutes. Saler et poivrer. Passer ou mixer la soupe. Porter a ebullition. Lier avec le roux. Adjoindre le concentre de crustaces. Mixer. Rectifier l'assaisonnement. Debarrasser dans des bacs GN. Couvrir. Maintenir en bain-marie a +63C.</v>
      </c>
      <c r="C15"/>
      <c r="D15"/>
    </row>
    <row r="16">
      <c r="A16"/>
      <c r="B16" t="str">
        <f>Besoins!B23</f>
        <v>Oignons émincés surgelés</v>
      </c>
      <c r="C16" s="6">
        <f>Besoins!E23</f>
        <v>3</v>
      </c>
      <c r="D16" t="str">
        <f>Besoins!F23</f>
        <v>kg</v>
      </c>
    </row>
    <row r="17">
      <c r="A17"/>
      <c r="B17" t="str">
        <f>Besoins!B20</f>
        <v>POIREAU France cat.I</v>
      </c>
      <c r="C17" s="6">
        <f>Besoins!E20</f>
        <v>2</v>
      </c>
      <c r="D17" t="str">
        <f>Besoins!F20</f>
        <v>kg</v>
      </c>
    </row>
    <row r="18">
      <c r="A18"/>
      <c r="B18" t="str">
        <f>Besoins!B22</f>
        <v>Ail haché IQF</v>
      </c>
      <c r="C18" s="6">
        <f>Besoins!E22</f>
        <v>0.35</v>
      </c>
      <c r="D18" t="str">
        <f>Besoins!F22</f>
        <v>kg</v>
      </c>
    </row>
    <row r="19">
      <c r="A19"/>
      <c r="B19" t="str">
        <f>Besoins!B19</f>
        <v>FENOUIL France</v>
      </c>
      <c r="C19" s="6">
        <f>Besoins!E19</f>
        <v>0.75</v>
      </c>
      <c r="D19" t="str">
        <f>Besoins!F19</f>
        <v>kg</v>
      </c>
    </row>
    <row r="20">
      <c r="A20"/>
      <c r="B20" t="str">
        <f>Besoins!B18</f>
        <v>CÉLERI-BRANCHE vert France cat.I</v>
      </c>
      <c r="C20" s="6">
        <f>Besoins!E18</f>
        <v>0.75</v>
      </c>
      <c r="D20" t="str">
        <f>Besoins!F18</f>
        <v>kg</v>
      </c>
    </row>
    <row r="21">
      <c r="A21"/>
      <c r="B21" t="str">
        <f>Besoins!B16</f>
        <v>Fumet de poisson déshydraté</v>
      </c>
      <c r="C21" s="6">
        <f>Besoins!E16</f>
        <v>25</v>
      </c>
      <c r="D21" t="str">
        <f>Besoins!F16</f>
        <v>lt</v>
      </c>
    </row>
    <row r="22">
      <c r="A22"/>
      <c r="B22" t="str">
        <f>Besoins!B13</f>
        <v>Concentré de crustacés</v>
      </c>
      <c r="C22" s="6">
        <f>Besoins!E13</f>
        <v>0.15</v>
      </c>
      <c r="D22" t="str">
        <f>Besoins!F13</f>
        <v>kg</v>
      </c>
    </row>
    <row r="23">
      <c r="A23"/>
      <c r="B23" t="str">
        <f>Besoins!B11</f>
        <v>Sarriette séchée</v>
      </c>
      <c r="C23" s="6">
        <f>Besoins!E11</f>
        <v>0.01</v>
      </c>
      <c r="D23" t="str">
        <f>Besoins!F11</f>
        <v>kg</v>
      </c>
    </row>
    <row r="24">
      <c r="A24"/>
      <c r="B24" t="str">
        <f>Besoins!B10</f>
        <v>Laurier sauce feuilles</v>
      </c>
      <c r="C24" s="6">
        <f>Besoins!E10</f>
        <v>0.005</v>
      </c>
      <c r="D24" t="str">
        <f>Besoins!F10</f>
        <v>kg</v>
      </c>
    </row>
    <row r="25">
      <c r="A25"/>
      <c r="B25" t="str">
        <f>Besoins!B12</f>
        <v>Thym séché</v>
      </c>
      <c r="C25" s="6">
        <f>Besoins!E12</f>
        <v>0.015</v>
      </c>
      <c r="D25" t="str">
        <f>Besoins!F12</f>
        <v>kg</v>
      </c>
    </row>
    <row r="26">
      <c r="A26"/>
      <c r="B26" t="str">
        <f>Besoins!B9</f>
        <v>Safran filaments (Iran)</v>
      </c>
      <c r="C26" s="6">
        <f>Besoins!E9</f>
        <v>0.015</v>
      </c>
      <c r="D26" t="str">
        <f>Besoins!F9</f>
        <v>kg</v>
      </c>
    </row>
    <row r="27">
      <c r="A27"/>
      <c r="B27" t="str">
        <f>Besoins!B21</f>
        <v>Sel fin de cuisine</v>
      </c>
      <c r="C27" s="6">
        <f>Besoins!E21</f>
        <v>0.073</v>
      </c>
      <c r="D27" t="str">
        <f>Besoins!F21</f>
        <v>kg</v>
      </c>
    </row>
    <row r="28">
      <c r="A28"/>
      <c r="B28" t="str">
        <f>Besoins!B8</f>
        <v>Poivre noir moulu</v>
      </c>
      <c r="C28" s="6">
        <f>Besoins!E8</f>
        <v>0.007</v>
      </c>
      <c r="D28" t="str">
        <f>Besoins!F8</f>
        <v>kg</v>
      </c>
    </row>
    <row r="29">
      <c r="A29" t="s" s="14">
        <v>103</v>
      </c>
      <c r="B29" t="str" s="11">
        <f>Procedure!D7</f>
        <v>Dresser - Servir a l'assiette avec des croutons ailles. Proposer de l'aioli.</v>
      </c>
      <c r="C29"/>
      <c r="D29"/>
    </row>
    <row r="30">
      <c r="A30" t="s" s="14">
        <v>104</v>
      </c>
      <c r="B30" t="str" s="11">
        <f>Procedure!D8</f>
        <v>Suggestions - On peut remplacer le bulbe de fenouil par de l'anis etoile. Recette composee des memes elements que le fond de cuisson de la bouillabaisse.</v>
      </c>
      <c r="C30"/>
      <c r="D30"/>
    </row>
    <row r="31">
      <c r="A31"/>
      <c r="B31"/>
      <c r="C31"/>
      <c r="D31"/>
    </row>
    <row r="32">
      <c r="A32" t="s" s="15">
        <v>105</v>
      </c>
      <c r="B32"/>
      <c r="C32"/>
      <c r="D32"/>
    </row>
  </sheetData>
  <sheetProtection sheet="1" formatRows="0" formatColumns="0"/>
  <mergeCells count="11">
    <mergeCell ref="A1:D1"/>
    <mergeCell ref="A2:D2"/>
    <mergeCell ref="A4:D4"/>
    <mergeCell ref="B5:D5"/>
    <mergeCell ref="B6:D6"/>
    <mergeCell ref="B10:D10"/>
    <mergeCell ref="B12:D12"/>
    <mergeCell ref="B15:D15"/>
    <mergeCell ref="B29:D29"/>
    <mergeCell ref="B30:D30"/>
    <mergeCell ref="A32:D3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2026-09-15T23:42:51Z</dcterms:created>
  <dc:title>SOUPE DE POISSON</dc:title>
  <dc:subject/>
  <dc:creator>CUIS.web</dc:creator>
  <cp:lastModifiedBy/>
  <cp:keywords/>
  <dc:description>Export automatique — moteur récursif d'origine : Bernard Vandendaele</dc:description>
  <cp:category/>
  <dc:language>en-US</dc:language>
  <dcterms:modified xsi:type="dcterms:W3CDTF">2026-09-15T23:42:51Z</dcterms:modified>
  <cp:revision>1</cp:revision>
</cp:coreProperties>
</file>