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<sst xmlns="http://schemas.openxmlformats.org/spreadsheetml/2006/main" count="106" uniqueCount="106">
  <si>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</si>
  <si>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</si>
  <si>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</si>
  <si>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</si>
  <si>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</si>
  <si>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</si>
  <si>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</si>
  <si>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</si>
  <si>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</si>
  <si>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</si>
  <si>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</si>
  <si>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</si>
  <si>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</si>
  <si>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</si>
  <si>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</si>
  <si>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RNM100703</t>
  </si>
  <si>
    <t>Demi jambon fumé grill</t>
  </si>
  <si>
    <t>Charcuterie</t>
  </si>
  <si>
    <t>kg</t>
  </si>
  <si>
    <t>EPI-PIMENT-CAYE</t>
  </si>
  <si>
    <t>Piment de Cayenne</t>
  </si>
  <si>
    <t>Épices en poudre et graines</t>
  </si>
  <si>
    <t>EPI-POIVRE-NOIR</t>
  </si>
  <si>
    <t>Poivre noir moulu</t>
  </si>
  <si>
    <t>CHAIR-CRABE</t>
  </si>
  <si>
    <t>Chair de crabe</t>
  </si>
  <si>
    <t>Épicerie</t>
  </si>
  <si>
    <t>RNME101405</t>
  </si>
  <si>
    <t>Huile de tournesol bidon 5L</t>
  </si>
  <si>
    <t>Assaisonnements et corps gras</t>
  </si>
  <si>
    <t>u</t>
  </si>
  <si>
    <t>RNME101411</t>
  </si>
  <si>
    <t>Moutarde de Dijon seau 5kg</t>
  </si>
  <si>
    <t>RNME101406</t>
  </si>
  <si>
    <t>Vinaigre vin rouge 6° bouteille 1,5L</t>
  </si>
  <si>
    <t>RNME101470</t>
  </si>
  <si>
    <t>Miel liquide toutes fleurs pot 1kg</t>
  </si>
  <si>
    <t>Pâtisserie épicerie sucrée</t>
  </si>
  <si>
    <t>RNM0560123</t>
  </si>
  <si>
    <t>CONCOMBRE France cat.I 500-600g colis de 12</t>
  </si>
  <si>
    <t>Légumes</t>
  </si>
  <si>
    <t>RNM0700123</t>
  </si>
  <si>
    <t>COURGETTE verte France cat.I 14-21cm</t>
  </si>
  <si>
    <t>RNM57232636</t>
  </si>
  <si>
    <t>MELON Charentais jaune France cat.I  975-1250g plateau</t>
  </si>
  <si>
    <t>RNM11830123</t>
  </si>
  <si>
    <t>PASTÈQUE sans pépin Espagne colis de 2</t>
  </si>
  <si>
    <t>SEL-FIN</t>
  </si>
  <si>
    <t>Sel fin de cuisine</t>
  </si>
  <si>
    <t>Sels et condiments de base</t>
  </si>
  <si>
    <t>Total</t>
  </si>
  <si>
    <t>Recette</t>
  </si>
  <si>
    <t>#</t>
  </si>
  <si>
    <t>Verbe</t>
  </si>
  <si>
    <t>Étape</t>
  </si>
  <si>
    <t>Précision technique</t>
  </si>
  <si>
    <t>Durée</t>
  </si>
  <si>
    <t>PIÉMONTAISE DE CUCURBITACÉES AU JAMBON FUMÉ</t>
  </si>
  <si>
    <t>Confectionner la piémontaise — Mélanger les fruits, la chair de crabe et la mayonnaise. Rectifier l'assaisonnement.</t>
  </si>
  <si>
    <t>Dresser — Garnir les raviers et disposer les lanières de jambon sur le dessus.</t>
  </si>
  <si>
    <t>SAUCE MAYONNAISE AU MIEL</t>
  </si>
  <si>
    <t>Identique à la base (203), en incorporant le miel aux éléments du départ (étape 1).</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</si>
  <si>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</si>
  <si>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</si>
  <si>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</si>
  <si>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</si>
  <si>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</si>
  <si>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Niveau</t>
  </si>
  <si>
    <t>Composant</t>
  </si>
  <si>
    <t>Type</t>
  </si>
  <si>
    <t>Quantité (× multiplicateur, voir feuille Besoins)</t>
  </si>
  <si>
    <t>recette</t>
  </si>
  <si>
    <t xml:space="preserve">    ↳ CONCOMBRE France cat.I 500-600g colis de 12</t>
  </si>
  <si>
    <t>matiere</t>
  </si>
  <si>
    <t xml:space="preserve">    ↳ PASTÈQUE sans pépin Espagne colis de 2</t>
  </si>
  <si>
    <t xml:space="preserve">    ↳ MELON (KG) (conv.)</t>
  </si>
  <si>
    <t>conversion</t>
  </si>
  <si>
    <t xml:space="preserve">    ↳ COURGETTE verte France cat.I 14-21cm</t>
  </si>
  <si>
    <t xml:space="preserve">    ↳ Chair de crabe</t>
  </si>
  <si>
    <t xml:space="preserve">    ↳ Demi jambon fumé grill</t>
  </si>
  <si>
    <t xml:space="preserve">    ↳ SAUCE MAYONNAISE AU MIEL</t>
  </si>
  <si>
    <t>lt</t>
  </si>
  <si>
    <t xml:space="preserve">        ↳ SAUCE MAYONNAISE</t>
  </si>
  <si>
    <t xml:space="preserve">            ↳ HUILE TOURNESOL (L) (conv.)</t>
  </si>
  <si>
    <t xml:space="preserve">            ↳ VINAIGRE VIN ROUGE (L) (conv.)</t>
  </si>
  <si>
    <t xml:space="preserve">            ↳ Sel fin de cuisine</t>
  </si>
  <si>
    <t xml:space="preserve">            ↳ Poivre noir moulu</t>
  </si>
  <si>
    <t xml:space="preserve">            ↳ Piment de Cayenne</t>
  </si>
  <si>
    <t xml:space="preserve">            ↳ Moutarde de Dijon seau 5kg</t>
  </si>
  <si>
    <t xml:space="preserve">            ↳ JAUNE D'OEUF (P) (conv.)</t>
  </si>
  <si>
    <t xml:space="preserve">        ↳ Miel liquide toutes fleurs pot 1kg</t>
  </si>
  <si>
    <t>Fiche technique — PIÉMONTAISE DE CUCURBITACÉES AU JAMBON FUMÉ</t>
  </si>
  <si>
    <t>PIÉMONTAISE DE CUCURBITACÉES AU JAMBON FUMÉ  GRO_CDC_009</t>
  </si>
  <si>
    <t>1.</t>
  </si>
  <si>
    <t>2.</t>
  </si>
  <si>
    <t xml:space="preserve">    MELON (KG) (conv.)</t>
  </si>
  <si>
    <t>3.</t>
  </si>
  <si>
    <t xml:space="preserve">    SAUCE MAYONNAISE AU MIEL</t>
  </si>
  <si>
    <t>4.</t>
  </si>
  <si>
    <t>5.</t>
  </si>
  <si>
    <t>↳ SAUCE MAYONNAISE AU MIEL  GRO_CDC_203B</t>
  </si>
  <si>
    <t xml:space="preserve">    SAUCE MAYONNAISE</t>
  </si>
  <si>
    <t>↳ SAUCE MAYONNAISE  GRO_CDC_203</t>
  </si>
  <si>
    <t xml:space="preserve">    JAUNE D'OEUF (P) (conv.)</t>
  </si>
  <si>
    <t xml:space="preserve">    HUILE TOURNESOL (L)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</si>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</sst>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0.062475</v>
      </c>
      <c r="E7" s="6">
        <f>D7*$B$2</f>
        <v>0.062475</v>
      </c>
      <c r="F7" t="s">
        <v>3</v>
      </c>
      <c r="G7" s="9">
        <f>E7*0.27</f>
        <v>0.016868</v>
      </c>
    </row>
    <row r="8">
      <c r="A8" t="s">
        <v>15</v>
      </c>
      <c r="B8" t="s">
        <v>16</v>
      </c>
      <c r="C8" t="s">
        <v>17</v>
      </c>
      <c r="D8" s="4">
        <v>1.5</v>
      </c>
      <c r="E8" s="6">
        <f>D8*$B$2</f>
        <v>1.5</v>
      </c>
      <c r="F8" t="s">
        <v>18</v>
      </c>
      <c r="G8" s="9">
        <f>E8*12.52</f>
        <v>18.78</v>
      </c>
    </row>
    <row r="9">
      <c r="A9" t="s">
        <v>19</v>
      </c>
      <c r="B9" t="s">
        <v>20</v>
      </c>
      <c r="C9" t="s">
        <v>21</v>
      </c>
      <c r="D9" s="4">
        <v>0.000008</v>
      </c>
      <c r="E9" s="6">
        <f>D9*$B$2</f>
        <v>0.000008</v>
      </c>
      <c r="F9" t="s">
        <v>18</v>
      </c>
      <c r="G9" s="9">
        <f>E9*10.20425</f>
        <v>0.000082</v>
      </c>
    </row>
    <row r="10">
      <c r="A10" t="s">
        <v>22</v>
      </c>
      <c r="B10" t="s">
        <v>23</v>
      </c>
      <c r="C10" t="s">
        <v>21</v>
      </c>
      <c r="D10" s="4">
        <v>0.00005</v>
      </c>
      <c r="E10" s="6">
        <f>D10*$B$2</f>
        <v>0.00005</v>
      </c>
      <c r="F10" t="s">
        <v>18</v>
      </c>
      <c r="G10" s="9">
        <f>E10*12.495</f>
        <v>0.000625</v>
      </c>
    </row>
    <row r="11">
      <c r="A11" t="s">
        <v>24</v>
      </c>
      <c r="B11" t="s">
        <v>25</v>
      </c>
      <c r="C11" t="s">
        <v>26</v>
      </c>
      <c r="D11" s="4">
        <v>1.5</v>
      </c>
      <c r="E11" s="6">
        <f>D11*$B$2</f>
        <v>1.5</v>
      </c>
      <c r="F11" t="s">
        <v>18</v>
      </c>
      <c r="G11" s="9">
        <f>E11*22</f>
        <v>33</v>
      </c>
    </row>
    <row r="12">
      <c r="A12" t="s">
        <v>27</v>
      </c>
      <c r="B12" t="s">
        <v>28</v>
      </c>
      <c r="C12" t="s">
        <v>29</v>
      </c>
      <c r="D12" s="4">
        <v>0.004998</v>
      </c>
      <c r="E12" s="6">
        <f>D12*$B$2</f>
        <v>0.004998</v>
      </c>
      <c r="F12" t="s">
        <v>30</v>
      </c>
      <c r="G12" s="9">
        <f>E12*20.35</f>
        <v>0.101709</v>
      </c>
    </row>
    <row r="13">
      <c r="A13" t="s">
        <v>31</v>
      </c>
      <c r="B13" t="s">
        <v>32</v>
      </c>
      <c r="C13" t="s">
        <v>29</v>
      </c>
      <c r="D13" s="4">
        <v>0.00075</v>
      </c>
      <c r="E13" s="6">
        <f>D13*$B$2</f>
        <v>0.00075</v>
      </c>
      <c r="F13" t="s">
        <v>18</v>
      </c>
      <c r="G13" s="9">
        <f>E13*3.708516</f>
        <v>0.002781</v>
      </c>
    </row>
    <row r="14">
      <c r="A14" t="s">
        <v>33</v>
      </c>
      <c r="B14" t="s">
        <v>34</v>
      </c>
      <c r="C14" t="s">
        <v>29</v>
      </c>
      <c r="D14" s="4">
        <v>0.001666</v>
      </c>
      <c r="E14" s="6">
        <f>D14*$B$2</f>
        <v>0.001666</v>
      </c>
      <c r="F14" t="s">
        <v>30</v>
      </c>
      <c r="G14" s="9">
        <f>E14*1.79</f>
        <v>0.002982</v>
      </c>
    </row>
    <row r="15">
      <c r="A15" t="s">
        <v>35</v>
      </c>
      <c r="B15" t="s">
        <v>36</v>
      </c>
      <c r="C15" t="s">
        <v>37</v>
      </c>
      <c r="D15" s="4">
        <v>0.003332</v>
      </c>
      <c r="E15" s="6">
        <f>D15*$B$2</f>
        <v>0.003332</v>
      </c>
      <c r="F15" t="s">
        <v>18</v>
      </c>
      <c r="G15" s="9">
        <f>E15*13.47</f>
        <v>0.044882</v>
      </c>
    </row>
    <row r="16">
      <c r="A16" t="s">
        <v>38</v>
      </c>
      <c r="B16" t="s">
        <v>39</v>
      </c>
      <c r="C16" t="s">
        <v>40</v>
      </c>
      <c r="D16" s="4">
        <v>3</v>
      </c>
      <c r="E16" s="6">
        <f>D16*$B$2</f>
        <v>3</v>
      </c>
      <c r="F16" t="s">
        <v>3</v>
      </c>
      <c r="G16" s="9">
        <f>E16*1</f>
        <v>3</v>
      </c>
    </row>
    <row r="17">
      <c r="A17" t="s">
        <v>41</v>
      </c>
      <c r="B17" t="s">
        <v>42</v>
      </c>
      <c r="C17" t="s">
        <v>40</v>
      </c>
      <c r="D17" s="4">
        <v>3</v>
      </c>
      <c r="E17" s="6">
        <f>D17*$B$2</f>
        <v>3</v>
      </c>
      <c r="F17" t="s">
        <v>18</v>
      </c>
      <c r="G17" s="9">
        <f>E17*2.7</f>
        <v>8.1</v>
      </c>
    </row>
    <row r="18">
      <c r="A18" t="s">
        <v>43</v>
      </c>
      <c r="B18" t="s">
        <v>44</v>
      </c>
      <c r="C18" t="s">
        <v>40</v>
      </c>
      <c r="D18" s="4">
        <v>5</v>
      </c>
      <c r="E18" s="6">
        <f>D18*$B$2</f>
        <v>5</v>
      </c>
      <c r="F18" t="s">
        <v>3</v>
      </c>
      <c r="G18" s="9">
        <f>E18*4.5</f>
        <v>22.5</v>
      </c>
    </row>
    <row r="19">
      <c r="A19" t="s">
        <v>45</v>
      </c>
      <c r="B19" t="s">
        <v>46</v>
      </c>
      <c r="C19" t="s">
        <v>40</v>
      </c>
      <c r="D19" s="4">
        <v>3</v>
      </c>
      <c r="E19" s="6">
        <f>D19*$B$2</f>
        <v>3</v>
      </c>
      <c r="F19" t="s">
        <v>18</v>
      </c>
      <c r="G19" s="9">
        <f>E19*2.1</f>
        <v>6.3</v>
      </c>
    </row>
    <row r="20">
      <c r="A20" t="s">
        <v>47</v>
      </c>
      <c r="B20" t="s">
        <v>48</v>
      </c>
      <c r="C20" t="s">
        <v>49</v>
      </c>
      <c r="D20" s="4">
        <v>0.000125</v>
      </c>
      <c r="E20" s="6">
        <f>D20*$B$2</f>
        <v>0.000125</v>
      </c>
      <c r="F20" t="s">
        <v>18</v>
      </c>
      <c r="G20" s="9">
        <f>E20*0.34986</f>
        <v>0.000044</v>
      </c>
    </row>
    <row r="21">
      <c r="A21"/>
      <c r="B21"/>
      <c r="C21"/>
      <c r="D21"/>
      <c r="E21"/>
      <c r="F21" t="s" s="10">
        <v>50</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c r="D2" t="inlineStr" s="12">
        <is>
          <t>Mise en place du poste de travail — Vérifier les D.L.C., peser les denrées, sélectionner le matériel nécessaire. Désinfecter le matériel et le poste de travail suivant les protocoles.</t>
        </is>
      </c>
      <c r="E2" t="s" s="12"/>
      <c r="F2"/>
    </row>
    <row r="3">
      <c r="A3" t="s">
        <v>57</v>
      </c>
      <c r="B3">
        <v>2</v>
      </c>
      <c r="C3"/>
      <c r="D3" t="inlineStr" s="12">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t="s" s="12"/>
      <c r="F3"/>
    </row>
    <row r="4">
      <c r="A4" t="s">
        <v>57</v>
      </c>
      <c r="B4">
        <v>3</v>
      </c>
      <c r="C4"/>
      <c r="D4" t="inlineStr" s="12">
        <is>
          <t>Confectionner la mayonnaise au miel — Voir procédé complet Fiche 203 (base) + 203B (ajout miel), préparer 0,833× la quantité de base. Débarrasser dans un bac GN 1/2 H 200. Couvrir ou filmer et stocker au froid en attente d'utilisation.</t>
        </is>
      </c>
      <c r="E4" t="s" s="12"/>
      <c r="F4"/>
    </row>
    <row r="5">
      <c r="A5" t="s">
        <v>57</v>
      </c>
      <c r="B5">
        <v>4</v>
      </c>
      <c r="C5"/>
      <c r="D5" t="s" s="12">
        <v>58</v>
      </c>
      <c r="E5" t="s" s="12"/>
      <c r="F5"/>
    </row>
    <row r="6">
      <c r="A6" t="s">
        <v>57</v>
      </c>
      <c r="B6">
        <v>5</v>
      </c>
      <c r="C6"/>
      <c r="D6" t="s" s="12">
        <v>59</v>
      </c>
      <c r="E6" t="s" s="12"/>
      <c r="F6"/>
    </row>
    <row r="7">
      <c r="A7" t="s">
        <v>60</v>
      </c>
      <c r="B7">
        <v>1</v>
      </c>
      <c r="C7"/>
      <c r="D7" t="s" s="12">
        <v>61</v>
      </c>
      <c r="E7" t="s" s="12"/>
      <c r="F7"/>
    </row>
    <row r="8">
      <c r="A8" t="s">
        <v>62</v>
      </c>
      <c r="B8">
        <v>1</v>
      </c>
      <c r="C8"/>
      <c r="D8" t="inlineStr" s="12">
        <is>
          <t>Dans la cuve du batteur, au fouet, mélanger la moutarde, le sel, le poivre, le poivre de Cayenne, les jaunes d'œufs pasteurisés et un quart du volume du vinaigre.</t>
        </is>
      </c>
      <c r="E8" t="s" s="12"/>
      <c r="F8"/>
    </row>
    <row r="9">
      <c r="A9" t="s">
        <v>62</v>
      </c>
      <c r="B9">
        <v>2</v>
      </c>
      <c r="C9"/>
      <c r="D9" t="s" s="12">
        <v>63</v>
      </c>
      <c r="E9" t="s" s="12"/>
      <c r="F9"/>
    </row>
    <row r="10">
      <c r="A10" t="s">
        <v>62</v>
      </c>
      <c r="B10">
        <v>3</v>
      </c>
      <c r="C10"/>
      <c r="D10" t="s" s="12">
        <v>64</v>
      </c>
      <c r="E10" t="s" s="12"/>
      <c r="F10"/>
    </row>
    <row r="11">
      <c r="A11" t="s">
        <v>62</v>
      </c>
      <c r="B11">
        <v>4</v>
      </c>
      <c r="C11"/>
      <c r="D11" t="s" s="12">
        <v>65</v>
      </c>
      <c r="E11" t="s" s="12"/>
      <c r="F11"/>
    </row>
    <row r="12">
      <c r="A12" t="s">
        <v>62</v>
      </c>
      <c r="B12">
        <v>5</v>
      </c>
      <c r="C12"/>
      <c r="D12" t="s" s="12">
        <v>66</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57</v>
      </c>
      <c r="C2" t="s">
        <v>71</v>
      </c>
      <c r="D2" s="6">
        <f>'Besoins'!$B$2*100</f>
        <v>100</v>
      </c>
      <c r="E2" t="s">
        <v>3</v>
      </c>
    </row>
    <row r="3">
      <c r="A3">
        <v>1</v>
      </c>
      <c r="B3" t="s">
        <v>72</v>
      </c>
      <c r="C3" t="s">
        <v>73</v>
      </c>
      <c r="D3" s="6">
        <f>'Besoins'!$B$2*3</f>
        <v>3</v>
      </c>
      <c r="E3" t="s">
        <v>18</v>
      </c>
    </row>
    <row r="4">
      <c r="A4">
        <v>1</v>
      </c>
      <c r="B4" t="s">
        <v>74</v>
      </c>
      <c r="C4" t="s">
        <v>73</v>
      </c>
      <c r="D4" s="6">
        <f>'Besoins'!$B$2*3</f>
        <v>3</v>
      </c>
      <c r="E4" t="s">
        <v>18</v>
      </c>
    </row>
    <row r="5">
      <c r="A5">
        <v>1</v>
      </c>
      <c r="B5" t="s">
        <v>75</v>
      </c>
      <c r="C5" t="s">
        <v>76</v>
      </c>
      <c r="D5" s="6">
        <f>'Besoins'!$B$2*5</f>
        <v>5</v>
      </c>
      <c r="E5" t="s">
        <v>18</v>
      </c>
    </row>
    <row r="6">
      <c r="A6">
        <v>1</v>
      </c>
      <c r="B6" t="s">
        <v>77</v>
      </c>
      <c r="C6" t="s">
        <v>73</v>
      </c>
      <c r="D6" s="6">
        <f>'Besoins'!$B$2*3</f>
        <v>3</v>
      </c>
      <c r="E6" t="s">
        <v>18</v>
      </c>
    </row>
    <row r="7">
      <c r="A7">
        <v>1</v>
      </c>
      <c r="B7" t="s">
        <v>78</v>
      </c>
      <c r="C7" t="s">
        <v>73</v>
      </c>
      <c r="D7" s="6">
        <f>'Besoins'!$B$2*1.5</f>
        <v>1.5</v>
      </c>
      <c r="E7" t="s">
        <v>18</v>
      </c>
    </row>
    <row r="8">
      <c r="A8">
        <v>1</v>
      </c>
      <c r="B8" t="s">
        <v>79</v>
      </c>
      <c r="C8" t="s">
        <v>73</v>
      </c>
      <c r="D8" s="6">
        <f>'Besoins'!$B$2*1.5</f>
        <v>1.5</v>
      </c>
      <c r="E8" t="s">
        <v>18</v>
      </c>
    </row>
    <row r="9">
      <c r="A9">
        <v>1</v>
      </c>
      <c r="B9" t="s">
        <v>80</v>
      </c>
      <c r="C9" t="s">
        <v>71</v>
      </c>
      <c r="D9" s="6">
        <f>'Besoins'!$B$2*0.833</f>
        <v>0.833</v>
      </c>
      <c r="E9" t="s">
        <v>81</v>
      </c>
    </row>
    <row r="10">
      <c r="A10">
        <v>2</v>
      </c>
      <c r="B10" t="s">
        <v>82</v>
      </c>
      <c r="C10" t="s">
        <v>71</v>
      </c>
      <c r="D10" s="6">
        <f>'Besoins'!$B$2*0.833</f>
        <v>0.833</v>
      </c>
      <c r="E10" t="s">
        <v>3</v>
      </c>
    </row>
    <row r="11">
      <c r="A11">
        <v>3</v>
      </c>
      <c r="B11" t="s">
        <v>83</v>
      </c>
      <c r="C11" t="s">
        <v>76</v>
      </c>
      <c r="D11" s="6">
        <f>'Besoins'!$B$2*0.02499</f>
        <v>0.02499</v>
      </c>
      <c r="E11" t="s">
        <v>81</v>
      </c>
    </row>
    <row r="12">
      <c r="A12">
        <v>3</v>
      </c>
      <c r="B12" t="s">
        <v>84</v>
      </c>
      <c r="C12" t="s">
        <v>76</v>
      </c>
      <c r="D12" s="6">
        <f>'Besoins'!$B$2*0.002499</f>
        <v>0.002499</v>
      </c>
      <c r="E12" t="s">
        <v>81</v>
      </c>
    </row>
    <row r="13">
      <c r="A13">
        <v>3</v>
      </c>
      <c r="B13" t="s">
        <v>85</v>
      </c>
      <c r="C13" t="s">
        <v>73</v>
      </c>
      <c r="D13" s="6">
        <f>'Besoins'!$B$2*0.00012495</f>
        <v>0.000125</v>
      </c>
      <c r="E13" t="s">
        <v>18</v>
      </c>
    </row>
    <row r="14">
      <c r="A14">
        <v>3</v>
      </c>
      <c r="B14" t="s">
        <v>86</v>
      </c>
      <c r="C14" t="s">
        <v>73</v>
      </c>
      <c r="D14" s="6">
        <f>'Besoins'!$B$2*0.00004998</f>
        <v>0.00005</v>
      </c>
      <c r="E14" t="s">
        <v>18</v>
      </c>
    </row>
    <row r="15">
      <c r="A15">
        <v>3</v>
      </c>
      <c r="B15" t="s">
        <v>87</v>
      </c>
      <c r="C15" t="s">
        <v>73</v>
      </c>
      <c r="D15" s="6">
        <f>'Besoins'!$B$2*0.00000833</f>
        <v>0.000008</v>
      </c>
      <c r="E15" t="s">
        <v>18</v>
      </c>
    </row>
    <row r="16">
      <c r="A16">
        <v>3</v>
      </c>
      <c r="B16" t="s">
        <v>88</v>
      </c>
      <c r="C16" t="s">
        <v>73</v>
      </c>
      <c r="D16" s="6">
        <f>'Besoins'!$B$2*0.0007497</f>
        <v>0.00075</v>
      </c>
      <c r="E16" t="s">
        <v>18</v>
      </c>
    </row>
    <row r="17">
      <c r="A17">
        <v>3</v>
      </c>
      <c r="B17" t="s">
        <v>89</v>
      </c>
      <c r="C17" t="s">
        <v>76</v>
      </c>
      <c r="D17" s="6">
        <f>'Besoins'!$B$2*0.12495</f>
        <v>0.12495</v>
      </c>
      <c r="E17" t="s">
        <v>3</v>
      </c>
    </row>
    <row r="18">
      <c r="A18">
        <v>2</v>
      </c>
      <c r="B18" t="s">
        <v>90</v>
      </c>
      <c r="C18" t="s">
        <v>73</v>
      </c>
      <c r="D18" s="6">
        <f>'Besoins'!$B$2*0.003332</f>
        <v>0.003332</v>
      </c>
      <c r="E18"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91</v>
      </c>
      <c r="B1"/>
      <c r="C1"/>
      <c r="D1"/>
    </row>
    <row r="2">
      <c r="A2" t="str" s="13">
        <f>"GRO_CDC_009 · GRO.ENT.FR · référence : "&amp;Besoins!B3&amp;" "&amp;Besoins!C3&amp;" · multiplicateur réglable sur la feuille ""Besoins"""</f>
        <v>GRO_CDC_009 · GRO.ENT.FR · référence : 100 pc · multiplicateur réglable sur la feuille </v>
      </c>
      <c r="B2"/>
      <c r="C2"/>
      <c r="D2"/>
    </row>
    <row r="3">
      <c r="A3"/>
      <c r="B3"/>
      <c r="C3"/>
      <c r="D3"/>
    </row>
    <row r="4">
      <c r="A4" t="s" s="14">
        <v>92</v>
      </c>
      <c r="B4"/>
      <c r="C4"/>
      <c r="D4"/>
    </row>
    <row r="5">
      <c r="A5" t="s" s="15">
        <v>93</v>
      </c>
      <c r="B5" t="str" s="12">
        <f>Procedure!D2</f>
        <v>Mise en place du poste de travail — Vérifier les D.L.C., peser les denrées, sélectionner le matériel nécessaire. Désinfecter le matériel et le poste de travail suivant les protocoles.</v>
      </c>
      <c r="C5"/>
      <c r="D5"/>
    </row>
    <row r="6">
      <c r="A6" t="s" s="15">
        <v>94</v>
      </c>
      <c r="B6" t="str" s="12">
        <f>Procedure!D3</f>
        <v>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v>
      </c>
      <c r="C6"/>
      <c r="D6"/>
    </row>
    <row r="7">
      <c r="A7"/>
      <c r="B7" t="str">
        <f>Besoins!B16</f>
        <v>CONCOMBRE France cat.I 500-600g colis de 12</v>
      </c>
      <c r="C7" s="6">
        <f>Besoins!E16</f>
        <v>3</v>
      </c>
      <c r="D7" t="str">
        <f>Besoins!F16</f>
        <v>kg</v>
      </c>
    </row>
    <row r="8">
      <c r="A8"/>
      <c r="B8" t="str">
        <f>Besoins!B19</f>
        <v>PASTÈQUE sans pépin Espagne colis de 2</v>
      </c>
      <c r="C8" s="6">
        <f>Besoins!E19</f>
        <v>3</v>
      </c>
      <c r="D8" t="str">
        <f>Besoins!F19</f>
        <v>kg</v>
      </c>
    </row>
    <row r="9">
      <c r="A9"/>
      <c r="B9" t="s">
        <v>95</v>
      </c>
      <c r="C9" s="6">
        <f>'Besoins'!$B$2*5</f>
        <v>5</v>
      </c>
      <c r="D9" t="s">
        <v>18</v>
      </c>
    </row>
    <row r="10">
      <c r="A10"/>
      <c r="B10" t="str">
        <f>Besoins!B17</f>
        <v>COURGETTE verte France cat.I 14-21cm</v>
      </c>
      <c r="C10" s="6">
        <f>Besoins!E17</f>
        <v>3</v>
      </c>
      <c r="D10" t="str">
        <f>Besoins!F17</f>
        <v>kg</v>
      </c>
    </row>
    <row r="11">
      <c r="A11"/>
      <c r="B11" t="str">
        <f>Besoins!B11</f>
        <v>Chair de crabe</v>
      </c>
      <c r="C11" s="6">
        <f>Besoins!E11</f>
        <v>1.5</v>
      </c>
      <c r="D11" t="str">
        <f>Besoins!F11</f>
        <v>kg</v>
      </c>
    </row>
    <row r="12">
      <c r="A12"/>
      <c r="B12" t="str">
        <f>Besoins!B8</f>
        <v>Demi jambon fumé grill</v>
      </c>
      <c r="C12" s="6">
        <f>Besoins!E8</f>
        <v>1.5</v>
      </c>
      <c r="D12" t="str">
        <f>Besoins!F8</f>
        <v>kg</v>
      </c>
    </row>
    <row r="13">
      <c r="A13" t="s" s="15">
        <v>96</v>
      </c>
      <c r="B13" t="str" s="12">
        <f>Procedure!D4</f>
        <v>Confectionner la mayonnaise au miel — Voir procédé complet Fiche 203 (base) + 203B (ajout miel), préparer 0,833× la quantité de base. Débarrasser dans un bac GN 1/2 H 200. Couvrir ou filmer et stocker au froid en attente d'utilisation.</v>
      </c>
      <c r="C13"/>
      <c r="D13"/>
    </row>
    <row r="14">
      <c r="A14"/>
      <c r="B14" t="s">
        <v>97</v>
      </c>
      <c r="C14" s="6">
        <f>'Besoins'!$B$2*0.833</f>
        <v>0.833</v>
      </c>
      <c r="D14" t="s">
        <v>81</v>
      </c>
    </row>
    <row r="15">
      <c r="A15" t="s" s="15">
        <v>98</v>
      </c>
      <c r="B15" t="str" s="12">
        <f>Procedure!D5</f>
        <v>Confectionner la piémontaise — Mélanger les fruits, la chair de crabe et la mayonnaise. Rectifier l'assaisonnement.</v>
      </c>
      <c r="C15"/>
      <c r="D15"/>
    </row>
    <row r="16">
      <c r="A16" t="s" s="15">
        <v>99</v>
      </c>
      <c r="B16" t="str" s="12">
        <f>Procedure!D6</f>
        <v>Dresser — Garnir les raviers et disposer les lanières de jambon sur le dessus.</v>
      </c>
      <c r="C16"/>
      <c r="D16"/>
    </row>
    <row r="17">
      <c r="A17"/>
      <c r="B17"/>
      <c r="C17"/>
      <c r="D17"/>
    </row>
    <row r="18">
      <c r="A18" t="s" s="14">
        <v>100</v>
      </c>
      <c r="B18"/>
      <c r="C18"/>
      <c r="D18"/>
    </row>
    <row r="19">
      <c r="A19" t="s" s="15">
        <v>93</v>
      </c>
      <c r="B19" t="str" s="12">
        <f>Procedure!D7</f>
        <v>Identique à la base (203), en incorporant le miel aux éléments du départ (étape 1).</v>
      </c>
      <c r="C19"/>
      <c r="D19"/>
    </row>
    <row r="20">
      <c r="A20"/>
      <c r="B20" t="s">
        <v>101</v>
      </c>
      <c r="C20" s="6">
        <f>'Besoins'!$B$2*0.833</f>
        <v>0.833</v>
      </c>
      <c r="D20" t="s">
        <v>3</v>
      </c>
    </row>
    <row r="21">
      <c r="A21"/>
      <c r="B21" t="str">
        <f>Besoins!B15</f>
        <v>Miel liquide toutes fleurs pot 1kg</v>
      </c>
      <c r="C21" s="6">
        <f>Besoins!E15</f>
        <v>0.003332</v>
      </c>
      <c r="D21" t="str">
        <f>Besoins!F15</f>
        <v>kg</v>
      </c>
    </row>
    <row r="22">
      <c r="A22"/>
      <c r="B22"/>
      <c r="C22"/>
      <c r="D22"/>
    </row>
    <row r="23">
      <c r="A23" t="s" s="14">
        <v>102</v>
      </c>
      <c r="B23"/>
      <c r="C23"/>
      <c r="D23"/>
    </row>
    <row r="24">
      <c r="A24" t="s" s="15">
        <v>93</v>
      </c>
      <c r="B24" t="str" s="12">
        <f>Procedure!D8</f>
        <v>Dans la cuve du batteur, au fouet, mélanger la moutarde, le sel, le poivre, le poivre de Cayenne, les jaunes d'œufs pasteurisés et un quart du volume du vinaigre.</v>
      </c>
      <c r="C24"/>
      <c r="D24"/>
    </row>
    <row r="25">
      <c r="A25"/>
      <c r="B25" t="str">
        <f>Besoins!B20</f>
        <v>Sel fin de cuisine</v>
      </c>
      <c r="C25" s="6">
        <f>Besoins!E20</f>
        <v>0.000125</v>
      </c>
      <c r="D25" t="str">
        <f>Besoins!F20</f>
        <v>kg</v>
      </c>
    </row>
    <row r="26">
      <c r="A26"/>
      <c r="B26" t="str">
        <f>Besoins!B10</f>
        <v>Poivre noir moulu</v>
      </c>
      <c r="C26" s="6">
        <f>Besoins!E10</f>
        <v>0.00005</v>
      </c>
      <c r="D26" t="str">
        <f>Besoins!F10</f>
        <v>kg</v>
      </c>
    </row>
    <row r="27">
      <c r="A27"/>
      <c r="B27" t="str">
        <f>Besoins!B9</f>
        <v>Piment de Cayenne</v>
      </c>
      <c r="C27" s="6">
        <f>Besoins!E9</f>
        <v>0.000008</v>
      </c>
      <c r="D27" t="str">
        <f>Besoins!F9</f>
        <v>kg</v>
      </c>
    </row>
    <row r="28">
      <c r="A28"/>
      <c r="B28" t="str">
        <f>Besoins!B13</f>
        <v>Moutarde de Dijon seau 5kg</v>
      </c>
      <c r="C28" s="6">
        <f>Besoins!E13</f>
        <v>0.00075</v>
      </c>
      <c r="D28" t="str">
        <f>Besoins!F13</f>
        <v>kg</v>
      </c>
    </row>
    <row r="29">
      <c r="A29"/>
      <c r="B29" t="s">
        <v>103</v>
      </c>
      <c r="C29" s="6">
        <f>'Besoins'!$B$2*0.12495</f>
        <v>0.12495</v>
      </c>
      <c r="D29" t="s">
        <v>3</v>
      </c>
    </row>
    <row r="30">
      <c r="A30" t="s" s="15">
        <v>94</v>
      </c>
      <c r="B30" t="str" s="12">
        <f>Procedure!D9</f>
        <v>En deuxième vitesse, incorporer l'huile en filet régulier.</v>
      </c>
      <c r="C30"/>
      <c r="D30"/>
    </row>
    <row r="31">
      <c r="A31"/>
      <c r="B31" t="s">
        <v>104</v>
      </c>
      <c r="C31" s="6">
        <f>'Besoins'!$B$2*0.02499</f>
        <v>0.02499</v>
      </c>
      <c r="D31" t="s">
        <v>81</v>
      </c>
    </row>
    <row r="32">
      <c r="A32" t="s" s="15">
        <v>96</v>
      </c>
      <c r="B32" t="str" s="12">
        <f>Procedure!D10</f>
        <v>En fin de montage de la mayonnaise, ajouter le reste du vinaigre.</v>
      </c>
      <c r="C32"/>
      <c r="D32"/>
    </row>
    <row r="33">
      <c r="A33" t="s" s="15">
        <v>98</v>
      </c>
      <c r="B33" t="str" s="12">
        <f>Procedure!D11</f>
        <v>En troisième vitesse, serrer la mayonnaise pendant 2 minutes.</v>
      </c>
      <c r="C33"/>
      <c r="D33"/>
    </row>
    <row r="34">
      <c r="A34" t="s" s="15">
        <v>99</v>
      </c>
      <c r="B34" t="str" s="12">
        <f>Procedure!D12</f>
        <v>Vérifier l'assaisonnement et la consistance de la sauce.</v>
      </c>
      <c r="C34"/>
      <c r="D34"/>
    </row>
    <row r="35">
      <c r="A35"/>
      <c r="B35"/>
      <c r="C35"/>
      <c r="D35"/>
    </row>
    <row r="36">
      <c r="A36" t="s" s="16">
        <v>105</v>
      </c>
      <c r="B36"/>
      <c r="C36"/>
      <c r="D36"/>
    </row>
  </sheetData>
  <sheetProtection sheet="1" formatRows="0" formatColumns="0"/>
  <mergeCells count="17">
    <mergeCell ref="A1:D1"/>
    <mergeCell ref="A2:D2"/>
    <mergeCell ref="A4:D4"/>
    <mergeCell ref="B5:D5"/>
    <mergeCell ref="B6:D6"/>
    <mergeCell ref="B13:D13"/>
    <mergeCell ref="B15:D15"/>
    <mergeCell ref="B16:D16"/>
    <mergeCell ref="A18:D18"/>
    <mergeCell ref="B19:D19"/>
    <mergeCell ref="A23:D23"/>
    <mergeCell ref="B24:D24"/>
    <mergeCell ref="B30:D30"/>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