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<sst xmlns="http://schemas.openxmlformats.org/spreadsheetml/2006/main" count="167" uniqueCount="167">
  <si>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</si>
  <si>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</si>
  <si>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</si>
  <si>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</si>
  <si>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</si>
  <si>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</si>
  <si>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</si>
  <si>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</si>
  <si>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</si>
  <si>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</si>
  <si>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</si>
  <si>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</si>
  <si>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</si>
  <si>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</si>
  <si>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</si>
  <si>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</si>
  <si>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</si>
  <si>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</si>
  <si>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</si>
  <si>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</si>
  <si>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</si>
  <si>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</si>
  <si>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</si>
  <si>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</si>
  <si>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</si>
  <si>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</si>
  <si>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</si>
  <si>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</si>
  <si>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</si>
  <si>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</si>
  <si>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</si>
  <si>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</si>
  <si>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</si>
  <si>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</si>
  <si>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</si>
  <si>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</si>
  <si>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</si>
  <si>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</si>
  <si>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</si>
  <si>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</si>
  <si>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</si>
  <si>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</si>
  <si>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</si>
  <si>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</si>
  <si>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</si>
  <si>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</si>
  <si>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</si>
  <si>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</si>
  <si>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</si>
  <si>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</si>
  <si>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</si>
  <si>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</si>
  <si>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</si>
  <si>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</si>
  <si>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</si>
  <si>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</si>
  <si>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</si>
  <si>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</si>
  <si>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</si>
  <si>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</si>
  <si>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</si>
  <si>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</si>
  <si>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</si>
  <si>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</si>
  <si>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</si>
  <si>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</si>
  <si>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</si>
  <si>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</si>
  <si>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</si>
  <si>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</si>
  <si>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</si>
  <si>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</si>
  <si>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</si>
  <si>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</si>
  <si>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</si>
  <si>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</si>
  <si>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Recette</t>
  </si>
  <si>
    <t>#</t>
  </si>
  <si>
    <t>Verbe</t>
  </si>
  <si>
    <t>Étape</t>
  </si>
  <si>
    <t>Précision technique</t>
  </si>
  <si>
    <t>Durée</t>
  </si>
  <si>
    <t>COUSCOUS</t>
  </si>
  <si>
    <t>Aucune procédure rédigée pour cette fiche.</t>
  </si>
  <si>
    <t>COUSCOUS MERGUEZ-AGNEAU</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</si>
  <si>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</si>
  <si>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</si>
  <si>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</si>
  <si>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</si>
  <si>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</si>
  <si>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</si>
  <si>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</si>
  <si>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</si>
  <si>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</si>
  <si>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</si>
  <si>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</si>
  <si>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</si>
  <si>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</si>
  <si>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</si>
  <si>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</si>
  <si>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</si>
  <si>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</si>
  <si>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</si>
  <si>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</si>
  <si>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COUSCOUS MERGUEZ-BOEUF</t>
  </si>
  <si>
    <t>COUSCOUS BROCHETTE AGNEAU</t>
  </si>
  <si>
    <t>COUSCOUS ROYAL</t>
  </si>
  <si>
    <t>Niveau</t>
  </si>
  <si>
    <t>Composant</t>
  </si>
  <si>
    <t>Type</t>
  </si>
  <si>
    <t>Quantité (× multiplicateur, voir feuille Besoins)</t>
  </si>
  <si>
    <t>recette</t>
  </si>
  <si>
    <t xml:space="preserve">    ↳ COUSCOUS MERGUEZ-AGNEAU</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</si>
  <si>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</si>
  <si>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</si>
  <si>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</si>
  <si>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</si>
  <si>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</si>
  <si>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</si>
  <si>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</si>
  <si>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</si>
  <si>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</si>
  <si>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</si>
  <si>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</si>
  <si>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</si>
  <si>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</si>
  <si>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</si>
  <si>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</si>
  <si>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</si>
  <si>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</si>
  <si>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</si>
  <si>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</si>
  <si>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</si>
  <si>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</si>
  <si>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</si>
  <si>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</si>
  <si>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</si>
  <si>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</si>
  <si>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</si>
  <si>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</si>
  <si>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</si>
  <si>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</si>
  <si>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</si>
  <si>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</si>
  <si>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COUSCOUS MERGUEZ-BOEUF</t>
  </si>
  <si>
    <t xml:space="preserve">        ↳ Brochette boeuf crue standard (onglet)</t>
  </si>
  <si>
    <t xml:space="preserve">    ↳ COUSCOUS BROCHETTE AGNEAU</t>
  </si>
  <si>
    <t xml:space="preserve">        ↳ Brochette agneau crue standard</t>
  </si>
  <si>
    <t xml:space="preserve">    ↳ COUSCOUS ROYAL</t>
  </si>
  <si>
    <t>Fiche technique — COUSCOUS</t>
  </si>
  <si>
    <t>COUSCOUS  GRO_CDC_149</t>
  </si>
  <si>
    <t>↳ 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</si>
  <si>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</si>
  <si>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</si>
  <si>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</si>
  <si>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</si>
  <si>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</si>
  <si>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</si>
  <si>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</si>
  <si>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</si>
  <si>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</si>
  <si>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</si>
  <si>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</si>
  <si>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 COUSCOUS MERGUEZ-BOEUF  GRO_CDC_149C</t>
  </si>
  <si>
    <t>↳ COUSCOUS BROCHETTE AGNEAU  GRO_CDC_149D</t>
  </si>
  <si>
    <t>↳ COUSCOUS ROYAL  GRO_CDC_149E</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</si>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</sst>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0.04</v>
      </c>
      <c r="E7" s="6">
        <f>D7*$B$2</f>
        <v>0.04</v>
      </c>
      <c r="F7" t="s">
        <v>15</v>
      </c>
      <c r="G7" s="8">
        <f>E7*4.8</f>
        <v>0.192</v>
      </c>
    </row>
    <row r="8">
      <c r="A8" t="s">
        <v>16</v>
      </c>
      <c r="B8" t="s">
        <v>17</v>
      </c>
      <c r="C8" t="s">
        <v>18</v>
      </c>
      <c r="D8" s="4">
        <v>0.07</v>
      </c>
      <c r="E8" s="6">
        <f>D8*$B$2</f>
        <v>0.07</v>
      </c>
      <c r="F8" t="s">
        <v>15</v>
      </c>
      <c r="G8" s="8">
        <f>E8*0</f>
        <v>0</v>
      </c>
    </row>
    <row r="9">
      <c r="A9" t="s">
        <v>19</v>
      </c>
      <c r="B9" t="s">
        <v>20</v>
      </c>
      <c r="C9" t="s">
        <v>18</v>
      </c>
      <c r="D9" s="4">
        <v>0.14</v>
      </c>
      <c r="E9" s="6">
        <f>D9*$B$2</f>
        <v>0.14</v>
      </c>
      <c r="F9" t="s">
        <v>15</v>
      </c>
      <c r="G9" s="8">
        <f>E9*0</f>
        <v>0</v>
      </c>
    </row>
    <row r="10">
      <c r="A10" t="s">
        <v>21</v>
      </c>
      <c r="B10" t="s">
        <v>22</v>
      </c>
      <c r="C10" t="s">
        <v>18</v>
      </c>
      <c r="D10" s="4">
        <v>0.42</v>
      </c>
      <c r="E10" s="6">
        <f>D10*$B$2</f>
        <v>0.42</v>
      </c>
      <c r="F10" t="s">
        <v>15</v>
      </c>
      <c r="G10" s="8">
        <f>E10*17.32</f>
        <v>7.2744</v>
      </c>
    </row>
    <row r="11">
      <c r="A11" t="s">
        <v>23</v>
      </c>
      <c r="B11" t="s">
        <v>24</v>
      </c>
      <c r="C11" t="s">
        <v>25</v>
      </c>
      <c r="D11" s="4">
        <v>0.08</v>
      </c>
      <c r="E11" s="6">
        <f>D11*$B$2</f>
        <v>0.08</v>
      </c>
      <c r="F11" t="s">
        <v>15</v>
      </c>
      <c r="G11" s="8">
        <f>E11*2.8</f>
        <v>0.224</v>
      </c>
    </row>
    <row r="12">
      <c r="A12" t="s" s="9">
        <v>26</v>
      </c>
      <c r="B12" t="s">
        <v>27</v>
      </c>
      <c r="C12" t="s">
        <v>28</v>
      </c>
      <c r="D12" s="4">
        <v>0.9572</v>
      </c>
      <c r="E12" s="6">
        <f>D12*$B$2</f>
        <v>0.9572</v>
      </c>
      <c r="F12" t="s">
        <v>29</v>
      </c>
      <c r="G12" s="8">
        <f>E12*0.003</f>
        <v>0.002872</v>
      </c>
    </row>
    <row r="13">
      <c r="A13" t="s">
        <v>30</v>
      </c>
      <c r="B13" t="s">
        <v>31</v>
      </c>
      <c r="C13" t="s">
        <v>32</v>
      </c>
      <c r="D13" s="4">
        <v>0.000016</v>
      </c>
      <c r="E13" s="6">
        <f>D13*$B$2</f>
        <v>0.000016</v>
      </c>
      <c r="F13" t="s">
        <v>15</v>
      </c>
      <c r="G13" s="8">
        <f>E13*10.5</f>
        <v>0.000168</v>
      </c>
    </row>
    <row r="14">
      <c r="A14" t="s">
        <v>33</v>
      </c>
      <c r="B14" t="s">
        <v>34</v>
      </c>
      <c r="C14" t="s">
        <v>32</v>
      </c>
      <c r="D14" s="4">
        <v>0.0001</v>
      </c>
      <c r="E14" s="6">
        <f>D14*$B$2</f>
        <v>0.0001</v>
      </c>
      <c r="F14" t="s">
        <v>29</v>
      </c>
      <c r="G14" s="8">
        <f>E14*9</f>
        <v>0.0009</v>
      </c>
    </row>
    <row r="15">
      <c r="A15" t="s">
        <v>35</v>
      </c>
      <c r="B15" t="s">
        <v>36</v>
      </c>
      <c r="C15" t="s">
        <v>32</v>
      </c>
      <c r="D15" s="4">
        <v>0.0008</v>
      </c>
      <c r="E15" s="6">
        <f>D15*$B$2</f>
        <v>0.0008</v>
      </c>
      <c r="F15" t="s">
        <v>15</v>
      </c>
      <c r="G15" s="8">
        <f>E15*6.8</f>
        <v>0.00544</v>
      </c>
    </row>
    <row r="16">
      <c r="A16" t="s">
        <v>37</v>
      </c>
      <c r="B16" t="s">
        <v>38</v>
      </c>
      <c r="C16" t="s">
        <v>32</v>
      </c>
      <c r="D16" s="4">
        <v>0.00024</v>
      </c>
      <c r="E16" s="6">
        <f>D16*$B$2</f>
        <v>0.00024</v>
      </c>
      <c r="F16" t="s">
        <v>15</v>
      </c>
      <c r="G16" s="8">
        <f>E16*12.5</f>
        <v>0.003</v>
      </c>
    </row>
    <row r="17">
      <c r="A17" t="s">
        <v>39</v>
      </c>
      <c r="B17" t="s">
        <v>40</v>
      </c>
      <c r="C17" t="s">
        <v>41</v>
      </c>
      <c r="D17" s="4">
        <v>0.0012</v>
      </c>
      <c r="E17" s="6">
        <f>D17*$B$2</f>
        <v>0.0012</v>
      </c>
      <c r="F17" t="s">
        <v>15</v>
      </c>
      <c r="G17" s="8">
        <f>E17*9.5</f>
        <v>0.0114</v>
      </c>
    </row>
    <row r="18">
      <c r="A18" t="s">
        <v>42</v>
      </c>
      <c r="B18" t="s">
        <v>43</v>
      </c>
      <c r="C18" t="s">
        <v>41</v>
      </c>
      <c r="D18" s="4">
        <v>0.003</v>
      </c>
      <c r="E18" s="6">
        <f>D18*$B$2</f>
        <v>0.003</v>
      </c>
      <c r="F18" t="s">
        <v>15</v>
      </c>
      <c r="G18" s="8">
        <f>E18*14</f>
        <v>0.042</v>
      </c>
    </row>
    <row r="19">
      <c r="A19" t="s">
        <v>44</v>
      </c>
      <c r="B19" t="s">
        <v>45</v>
      </c>
      <c r="C19" t="s">
        <v>46</v>
      </c>
      <c r="D19" s="4">
        <v>0.0096</v>
      </c>
      <c r="E19" s="6">
        <f>D19*$B$2</f>
        <v>0.0096</v>
      </c>
      <c r="F19" t="s">
        <v>15</v>
      </c>
      <c r="G19" s="8">
        <f>E19*0</f>
        <v>0</v>
      </c>
    </row>
    <row r="20">
      <c r="A20" t="s">
        <v>47</v>
      </c>
      <c r="B20" t="s">
        <v>48</v>
      </c>
      <c r="C20" t="s">
        <v>46</v>
      </c>
      <c r="D20" s="4">
        <v>0.0012</v>
      </c>
      <c r="E20" s="6">
        <f>D20*$B$2</f>
        <v>0.0012</v>
      </c>
      <c r="F20" t="s">
        <v>15</v>
      </c>
      <c r="G20" s="8">
        <f>E20*0</f>
        <v>0</v>
      </c>
    </row>
    <row r="21">
      <c r="A21" t="s">
        <v>49</v>
      </c>
      <c r="B21" t="s">
        <v>50</v>
      </c>
      <c r="C21" t="s">
        <v>51</v>
      </c>
      <c r="D21" s="4">
        <v>0.044</v>
      </c>
      <c r="E21" s="6">
        <f>D21*$B$2</f>
        <v>0.044</v>
      </c>
      <c r="F21" t="s">
        <v>29</v>
      </c>
      <c r="G21" s="8">
        <f>E21*1.05</f>
        <v>0.0462</v>
      </c>
    </row>
    <row r="22">
      <c r="A22" t="s">
        <v>52</v>
      </c>
      <c r="B22" t="s">
        <v>53</v>
      </c>
      <c r="C22" t="s">
        <v>54</v>
      </c>
      <c r="D22" s="4">
        <v>0.044</v>
      </c>
      <c r="E22" s="6">
        <f>D22*$B$2</f>
        <v>0.044</v>
      </c>
      <c r="F22" t="s">
        <v>15</v>
      </c>
      <c r="G22" s="8">
        <f>E22*5.2</f>
        <v>0.2288</v>
      </c>
    </row>
    <row r="23">
      <c r="A23" t="s">
        <v>55</v>
      </c>
      <c r="B23" t="s">
        <v>56</v>
      </c>
      <c r="C23" t="s">
        <v>57</v>
      </c>
      <c r="D23" s="4">
        <v>0.003</v>
      </c>
      <c r="E23" s="6">
        <f>D23*$B$2</f>
        <v>0.003</v>
      </c>
      <c r="F23" t="s">
        <v>15</v>
      </c>
      <c r="G23" s="8">
        <f>E23*0.42</f>
        <v>0.00126</v>
      </c>
    </row>
    <row r="24">
      <c r="A24" t="s">
        <v>58</v>
      </c>
      <c r="B24" t="s">
        <v>59</v>
      </c>
      <c r="C24" t="s">
        <v>57</v>
      </c>
      <c r="D24" s="4">
        <v>0.0027</v>
      </c>
      <c r="E24" s="6">
        <f>D24*$B$2</f>
        <v>0.0027</v>
      </c>
      <c r="F24" t="s">
        <v>15</v>
      </c>
      <c r="G24" s="8">
        <f>E24*0.35</f>
        <v>0.000945</v>
      </c>
    </row>
    <row r="25">
      <c r="A25" t="s">
        <v>60</v>
      </c>
      <c r="B25" t="s">
        <v>61</v>
      </c>
      <c r="C25" t="s">
        <v>62</v>
      </c>
      <c r="D25" s="4">
        <v>0.0048</v>
      </c>
      <c r="E25" s="6">
        <f>D25*$B$2</f>
        <v>0.0048</v>
      </c>
      <c r="F25" t="s">
        <v>15</v>
      </c>
      <c r="G25" s="8">
        <f>E25*9.26</f>
        <v>0.044448</v>
      </c>
    </row>
    <row r="26">
      <c r="A26" t="s">
        <v>63</v>
      </c>
      <c r="B26" t="s">
        <v>64</v>
      </c>
      <c r="C26" t="s">
        <v>65</v>
      </c>
      <c r="D26" s="4">
        <v>0.4</v>
      </c>
      <c r="E26" s="6">
        <f>D26*$B$2</f>
        <v>0.4</v>
      </c>
      <c r="F26" t="s">
        <v>15</v>
      </c>
      <c r="G26" s="8">
        <f>E26*2.53</f>
        <v>1.012</v>
      </c>
    </row>
    <row r="27">
      <c r="A27" t="s">
        <v>66</v>
      </c>
      <c r="B27" t="s">
        <v>67</v>
      </c>
      <c r="C27" t="s">
        <v>68</v>
      </c>
      <c r="D27" s="4">
        <v>0.14</v>
      </c>
      <c r="E27" s="6">
        <f>D27*$B$2</f>
        <v>0.14</v>
      </c>
      <c r="F27" t="s">
        <v>15</v>
      </c>
      <c r="G27" s="8">
        <f>E27*28.05</f>
        <v>3.927</v>
      </c>
    </row>
    <row r="28">
      <c r="A28" t="s">
        <v>69</v>
      </c>
      <c r="B28" t="s">
        <v>70</v>
      </c>
      <c r="C28" t="s">
        <v>71</v>
      </c>
      <c r="D28" s="4">
        <v>0.8</v>
      </c>
      <c r="E28" s="6">
        <f>D28*$B$2</f>
        <v>0.8</v>
      </c>
      <c r="F28" t="s">
        <v>15</v>
      </c>
      <c r="G28" s="8">
        <f>E28*8.19</f>
        <v>6.552</v>
      </c>
    </row>
    <row r="29">
      <c r="A29" t="s">
        <v>72</v>
      </c>
      <c r="B29" t="s">
        <v>73</v>
      </c>
      <c r="C29" t="s">
        <v>74</v>
      </c>
      <c r="D29" s="4">
        <v>0.2</v>
      </c>
      <c r="E29" s="6">
        <f>D29*$B$2</f>
        <v>0.2</v>
      </c>
      <c r="F29" t="s">
        <v>15</v>
      </c>
      <c r="G29" s="8">
        <f>E29*3.93</f>
        <v>0.786</v>
      </c>
    </row>
    <row r="30">
      <c r="A30"/>
      <c r="B30"/>
      <c r="C30"/>
      <c r="D30"/>
      <c r="E30"/>
      <c r="F30" t="s" s="10">
        <v>75</v>
      </c>
      <c r="G30" s="11">
        <f>SUM(G7:G29)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76</v>
      </c>
      <c r="B1" t="s" s="7">
        <v>77</v>
      </c>
      <c r="C1" t="s" s="7">
        <v>78</v>
      </c>
      <c r="D1" t="s" s="7">
        <v>79</v>
      </c>
      <c r="E1" t="s" s="7">
        <v>80</v>
      </c>
      <c r="F1" t="s" s="7">
        <v>81</v>
      </c>
    </row>
    <row r="2">
      <c r="A2" t="s">
        <v>82</v>
      </c>
      <c r="B2"/>
      <c r="C2"/>
      <c r="D2" t="s">
        <v>83</v>
      </c>
      <c r="E2"/>
      <c r="F2"/>
    </row>
    <row r="3">
      <c r="A3" t="s">
        <v>84</v>
      </c>
      <c r="B3"/>
      <c r="C3"/>
      <c r="D3" t="s">
        <v>83</v>
      </c>
      <c r="E3"/>
      <c r="F3"/>
    </row>
    <row r="4">
      <c r="A4" t="s">
        <v>82</v>
      </c>
      <c r="B4">
        <v>1</v>
      </c>
      <c r="C4" t="s">
        <v>85</v>
      </c>
      <c r="D4" t="inlineStr" s="12">
        <is>
          <t>Mise en place du poste de travail - Vérifier les D.L.C.,peser les denrées,sélectionner le matériel nécessaire. - Laver et désinfecter le matériel et le poste de travail en suivant les protocoles.</t>
        </is>
      </c>
      <c r="E4" t="s" s="12"/>
      <c r="F4"/>
    </row>
    <row r="5">
      <c r="A5" t="s">
        <v>82</v>
      </c>
      <c r="B5">
        <v>2</v>
      </c>
      <c r="C5" t="s">
        <v>86</v>
      </c>
      <c r="D5"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5" t="s" s="12"/>
      <c r="F5" t="s">
        <v>87</v>
      </c>
    </row>
    <row r="6">
      <c r="A6" t="s">
        <v>82</v>
      </c>
      <c r="B6">
        <v>3</v>
      </c>
      <c r="C6" t="s">
        <v>88</v>
      </c>
      <c r="D6"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6" t="s" s="12"/>
      <c r="F6"/>
    </row>
    <row r="7">
      <c r="A7" t="s">
        <v>82</v>
      </c>
      <c r="B7">
        <v>4</v>
      </c>
      <c r="C7" t="s">
        <v>89</v>
      </c>
      <c r="D7"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7" t="s" s="12"/>
      <c r="F7" t="s">
        <v>90</v>
      </c>
    </row>
    <row r="8">
      <c r="A8" t="s">
        <v>82</v>
      </c>
      <c r="B8">
        <v>5</v>
      </c>
      <c r="C8" t="s">
        <v>91</v>
      </c>
      <c r="D8"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8" t="s" s="12"/>
      <c r="F8" t="s">
        <v>92</v>
      </c>
    </row>
    <row r="9">
      <c r="A9" t="s">
        <v>82</v>
      </c>
      <c r="B9">
        <v>6</v>
      </c>
      <c r="C9" t="s">
        <v>93</v>
      </c>
      <c r="D9" t="inlineStr" s="12">
        <is>
          <t>Confectionner la sauce harissa - Pour une sauce harissa maison,voir au chapitre des sauces. - Dans une calotte,délayer l’harissa avec 2 litres de bouillon prélevé dans celui des légumes.Mélanger au fouet.Filmer et réserver au chaud.</t>
        </is>
      </c>
      <c r="E9" t="s" s="12"/>
      <c r="F9"/>
    </row>
    <row r="10">
      <c r="A10" t="s">
        <v>82</v>
      </c>
      <c r="B10">
        <v>7</v>
      </c>
      <c r="C10" t="s">
        <v>94</v>
      </c>
      <c r="D10" t="inlineStr" s="12">
        <is>
          <t>Dresser et servir - Suivant les moyens mis à la disposition du service,les éléments du couscous seront servis dans la même assiette ou séparément dans divers assiettes ou plats sabots. - Mettre la sauce harissa à la disposition des convives.</t>
        </is>
      </c>
      <c r="E10" t="s" s="12"/>
      <c r="F10"/>
    </row>
    <row r="11">
      <c r="A11" t="s">
        <v>95</v>
      </c>
      <c r="B11">
        <v>1</v>
      </c>
      <c r="C11" t="s">
        <v>96</v>
      </c>
      <c r="D11" t="s" s="12">
        <v>97</v>
      </c>
      <c r="E11" t="s" s="12"/>
      <c r="F11"/>
    </row>
    <row r="12">
      <c r="A12" t="s">
        <v>98</v>
      </c>
      <c r="B12">
        <v>1</v>
      </c>
      <c r="C12" t="s">
        <v>85</v>
      </c>
      <c r="D12" t="inlineStr" s="12">
        <is>
          <t>Mise en place du poste de travail - Vérifier les D.L.C.,peser les denrées,sélectionner le matériel nécessaire. - Laver et désinfecter le matériel et le poste de travail en suivant les protocoles.</t>
        </is>
      </c>
      <c r="E12" t="s" s="12"/>
      <c r="F12"/>
    </row>
    <row r="13">
      <c r="A13" t="s">
        <v>98</v>
      </c>
      <c r="B13">
        <v>2</v>
      </c>
      <c r="C13" t="s">
        <v>86</v>
      </c>
      <c r="D13"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3" t="s" s="12"/>
      <c r="F13"/>
    </row>
    <row r="14">
      <c r="A14" t="s">
        <v>98</v>
      </c>
      <c r="B14">
        <v>3</v>
      </c>
      <c r="C14" t="s">
        <v>99</v>
      </c>
      <c r="D14"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4" t="s" s="12"/>
      <c r="F14" t="s">
        <v>100</v>
      </c>
    </row>
    <row r="15">
      <c r="A15" t="s">
        <v>98</v>
      </c>
      <c r="B15">
        <v>4</v>
      </c>
      <c r="C15" t="s">
        <v>101</v>
      </c>
      <c r="D15" t="s" s="12">
        <v>102</v>
      </c>
      <c r="E15" t="s" s="12"/>
      <c r="F15"/>
    </row>
    <row r="16">
      <c r="A16" t="s">
        <v>98</v>
      </c>
      <c r="B16">
        <v>5</v>
      </c>
      <c r="C16"/>
      <c r="D16" t="inlineStr" s="12">
        <is>
          <t>Suggestions - Pour améliorer la présentation et la saveur de la semoule,faire un mélange de sucre glace,de cannelle et d’amandes effilées.Passer au four et colorer légèrement les amandes. - Parsemer sur la semoule au départ du plat.</t>
        </is>
      </c>
      <c r="E16" t="s" s="12"/>
      <c r="F16"/>
    </row>
    <row r="17">
      <c r="A17" t="s">
        <v>103</v>
      </c>
      <c r="B17">
        <v>1</v>
      </c>
      <c r="C17" t="s">
        <v>96</v>
      </c>
      <c r="D17" t="s" s="12">
        <v>97</v>
      </c>
      <c r="E17" t="s" s="12"/>
      <c r="F17"/>
    </row>
    <row r="18">
      <c r="A18" t="s">
        <v>104</v>
      </c>
      <c r="B18"/>
      <c r="C18"/>
      <c r="D18" t="s">
        <v>83</v>
      </c>
      <c r="E18"/>
      <c r="F18"/>
    </row>
    <row r="19">
      <c r="A19" t="s">
        <v>105</v>
      </c>
      <c r="B19"/>
      <c r="C19"/>
      <c r="D19" t="s">
        <v>83</v>
      </c>
      <c r="E19"/>
      <c r="F19"/>
    </row>
    <row r="20">
      <c r="A20" t="s">
        <v>106</v>
      </c>
      <c r="B20"/>
      <c r="C20"/>
      <c r="D20" t="s">
        <v>83</v>
      </c>
      <c r="E20"/>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107</v>
      </c>
      <c r="B1" t="s" s="7">
        <v>108</v>
      </c>
      <c r="C1" t="s" s="7">
        <v>109</v>
      </c>
      <c r="D1" t="s" s="7">
        <v>110</v>
      </c>
      <c r="E1" t="s" s="7">
        <v>10</v>
      </c>
    </row>
    <row r="2">
      <c r="A2">
        <v>0</v>
      </c>
      <c r="B2" t="s">
        <v>82</v>
      </c>
      <c r="C2" t="s">
        <v>111</v>
      </c>
      <c r="D2" s="6">
        <f>'Besoins'!$B$2*1</f>
        <v>1</v>
      </c>
      <c r="E2" t="s">
        <v>3</v>
      </c>
    </row>
    <row r="3">
      <c r="A3">
        <v>1</v>
      </c>
      <c r="B3" t="s">
        <v>112</v>
      </c>
      <c r="C3" t="s">
        <v>111</v>
      </c>
      <c r="D3" s="6">
        <f>'Besoins'!$B$2*1</f>
        <v>1</v>
      </c>
      <c r="E3" t="s">
        <v>3</v>
      </c>
    </row>
    <row r="4">
      <c r="A4">
        <v>2</v>
      </c>
      <c r="B4" t="s">
        <v>113</v>
      </c>
      <c r="C4" t="s">
        <v>111</v>
      </c>
      <c r="D4" s="6">
        <f>'Besoins'!$B$2*1</f>
        <v>1</v>
      </c>
      <c r="E4" t="s">
        <v>3</v>
      </c>
    </row>
    <row r="5">
      <c r="A5">
        <v>3</v>
      </c>
      <c r="B5" t="s">
        <v>114</v>
      </c>
      <c r="C5" t="s">
        <v>115</v>
      </c>
      <c r="D5" s="6">
        <f>'Besoins'!$B$2*0.2</f>
        <v>0.2</v>
      </c>
      <c r="E5" t="s">
        <v>15</v>
      </c>
    </row>
    <row r="6">
      <c r="A6">
        <v>3</v>
      </c>
      <c r="B6" t="s">
        <v>116</v>
      </c>
      <c r="C6" t="s">
        <v>115</v>
      </c>
      <c r="D6" s="6">
        <f>'Besoins'!$B$2*0.05</f>
        <v>0.05</v>
      </c>
      <c r="E6" t="s">
        <v>15</v>
      </c>
    </row>
    <row r="7">
      <c r="A7">
        <v>3</v>
      </c>
      <c r="B7" t="s">
        <v>117</v>
      </c>
      <c r="C7" t="s">
        <v>115</v>
      </c>
      <c r="D7" s="6">
        <f>'Besoins'!$B$2*0.01</f>
        <v>0.01</v>
      </c>
      <c r="E7" t="s">
        <v>3</v>
      </c>
    </row>
    <row r="8">
      <c r="A8">
        <v>3</v>
      </c>
      <c r="B8" t="s">
        <v>118</v>
      </c>
      <c r="C8" t="s">
        <v>115</v>
      </c>
      <c r="D8" s="6">
        <f>'Besoins'!$B$2*0.1</f>
        <v>0.1</v>
      </c>
      <c r="E8" t="s">
        <v>15</v>
      </c>
    </row>
    <row r="9">
      <c r="A9">
        <v>3</v>
      </c>
      <c r="B9" t="s">
        <v>119</v>
      </c>
      <c r="C9" t="s">
        <v>111</v>
      </c>
      <c r="D9" s="6">
        <f>'Besoins'!$B$2*0.12</f>
        <v>0.12</v>
      </c>
      <c r="E9" t="s">
        <v>29</v>
      </c>
    </row>
    <row r="10">
      <c r="A10">
        <v>4</v>
      </c>
      <c r="B10" t="s">
        <v>120</v>
      </c>
      <c r="C10" t="s">
        <v>115</v>
      </c>
      <c r="D10" s="6">
        <f>'Besoins'!$B$2*0.1176</f>
        <v>0.1176</v>
      </c>
      <c r="E10" t="s">
        <v>29</v>
      </c>
    </row>
    <row r="11">
      <c r="A11">
        <v>4</v>
      </c>
      <c r="B11" t="s">
        <v>121</v>
      </c>
      <c r="C11" t="s">
        <v>115</v>
      </c>
      <c r="D11" s="6">
        <f>'Besoins'!$B$2*0.0024</f>
        <v>0.0024</v>
      </c>
      <c r="E11" t="s">
        <v>15</v>
      </c>
    </row>
    <row r="12">
      <c r="A12">
        <v>3</v>
      </c>
      <c r="B12" t="s">
        <v>122</v>
      </c>
      <c r="C12" t="s">
        <v>115</v>
      </c>
      <c r="D12" s="6">
        <f>'Besoins'!$B$2*0.0012</f>
        <v>0.0012</v>
      </c>
      <c r="E12" t="s">
        <v>15</v>
      </c>
    </row>
    <row r="13">
      <c r="A13">
        <v>3</v>
      </c>
      <c r="B13" t="s">
        <v>123</v>
      </c>
      <c r="C13" t="s">
        <v>115</v>
      </c>
      <c r="D13" s="6">
        <f>'Besoins'!$B$2*0.0003</f>
        <v>0.0003</v>
      </c>
      <c r="E13" t="s">
        <v>15</v>
      </c>
    </row>
    <row r="14">
      <c r="A14">
        <v>3</v>
      </c>
      <c r="B14" t="s">
        <v>124</v>
      </c>
      <c r="C14" t="s">
        <v>115</v>
      </c>
      <c r="D14" s="6">
        <f>'Besoins'!$B$2*0.00075</f>
        <v>0.00075</v>
      </c>
      <c r="E14" t="s">
        <v>15</v>
      </c>
    </row>
    <row r="15">
      <c r="A15">
        <v>3</v>
      </c>
      <c r="B15" t="s">
        <v>125</v>
      </c>
      <c r="C15" t="s">
        <v>115</v>
      </c>
      <c r="D15" s="6">
        <f>'Besoins'!$B$2*0.00006</f>
        <v>0.00006</v>
      </c>
      <c r="E15" t="s">
        <v>15</v>
      </c>
    </row>
    <row r="16">
      <c r="A16">
        <v>3</v>
      </c>
      <c r="B16" t="s">
        <v>126</v>
      </c>
      <c r="C16" t="s">
        <v>115</v>
      </c>
      <c r="D16" s="6">
        <f>'Besoins'!$B$2*0.01</f>
        <v>0.01</v>
      </c>
      <c r="E16" t="s">
        <v>29</v>
      </c>
    </row>
    <row r="17">
      <c r="A17">
        <v>3</v>
      </c>
      <c r="B17" t="s">
        <v>127</v>
      </c>
      <c r="C17" t="s">
        <v>115</v>
      </c>
      <c r="D17" s="6">
        <f>'Besoins'!$B$2*0.01</f>
        <v>0.01</v>
      </c>
      <c r="E17" t="s">
        <v>15</v>
      </c>
    </row>
    <row r="18">
      <c r="A18">
        <v>3</v>
      </c>
      <c r="B18" t="s">
        <v>128</v>
      </c>
      <c r="C18" t="s">
        <v>115</v>
      </c>
      <c r="D18" s="6">
        <f>'Besoins'!$B$2*0.11</f>
        <v>0.11</v>
      </c>
      <c r="E18" t="s">
        <v>29</v>
      </c>
    </row>
    <row r="19">
      <c r="A19">
        <v>3</v>
      </c>
      <c r="B19" t="s">
        <v>129</v>
      </c>
      <c r="C19" t="s">
        <v>115</v>
      </c>
      <c r="D19" s="6">
        <f>'Besoins'!$B$2*0.0006</f>
        <v>0.0006</v>
      </c>
      <c r="E19" t="s">
        <v>15</v>
      </c>
    </row>
    <row r="20">
      <c r="A20">
        <v>3</v>
      </c>
      <c r="B20" t="s">
        <v>130</v>
      </c>
      <c r="C20" t="s">
        <v>115</v>
      </c>
      <c r="D20" s="6">
        <f>'Besoins'!$B$2*0.02</f>
        <v>0.02</v>
      </c>
      <c r="E20" t="s">
        <v>15</v>
      </c>
    </row>
    <row r="21">
      <c r="A21">
        <v>3</v>
      </c>
      <c r="B21" t="s">
        <v>131</v>
      </c>
      <c r="C21" t="s">
        <v>115</v>
      </c>
      <c r="D21" s="6">
        <f>'Besoins'!$B$2*0.00075</f>
        <v>0.00075</v>
      </c>
      <c r="E21" t="s">
        <v>15</v>
      </c>
    </row>
    <row r="22">
      <c r="A22">
        <v>3</v>
      </c>
      <c r="B22" t="s">
        <v>132</v>
      </c>
      <c r="C22" t="s">
        <v>115</v>
      </c>
      <c r="D22" s="6">
        <f>'Besoins'!$B$2*0.0002</f>
        <v>0.0002</v>
      </c>
      <c r="E22" t="s">
        <v>15</v>
      </c>
    </row>
    <row r="23">
      <c r="A23">
        <v>3</v>
      </c>
      <c r="B23" t="s">
        <v>133</v>
      </c>
      <c r="C23" t="s">
        <v>111</v>
      </c>
      <c r="D23" s="6">
        <f>'Besoins'!$B$2*0.1</f>
        <v>0.1</v>
      </c>
      <c r="E23" t="s">
        <v>15</v>
      </c>
    </row>
    <row r="24">
      <c r="A24">
        <v>4</v>
      </c>
      <c r="B24" t="s">
        <v>134</v>
      </c>
      <c r="C24" t="s">
        <v>115</v>
      </c>
      <c r="D24" s="6">
        <f>'Besoins'!$B$2*0.001</f>
        <v>0.001</v>
      </c>
      <c r="E24" t="s">
        <v>29</v>
      </c>
    </row>
    <row r="25">
      <c r="A25">
        <v>4</v>
      </c>
      <c r="B25" t="s">
        <v>135</v>
      </c>
      <c r="C25" t="s">
        <v>115</v>
      </c>
      <c r="D25" s="6">
        <f>'Besoins'!$B$2*0.001</f>
        <v>0.001</v>
      </c>
      <c r="E25" t="s">
        <v>15</v>
      </c>
    </row>
    <row r="26">
      <c r="A26">
        <v>4</v>
      </c>
      <c r="B26" t="s">
        <v>136</v>
      </c>
      <c r="C26" t="s">
        <v>115</v>
      </c>
      <c r="D26" s="6">
        <f>'Besoins'!$B$2*0.000004</f>
        <v>0.000004</v>
      </c>
      <c r="E26" t="s">
        <v>15</v>
      </c>
    </row>
    <row r="27">
      <c r="A27">
        <v>4</v>
      </c>
      <c r="B27" t="s">
        <v>137</v>
      </c>
      <c r="C27" t="s">
        <v>115</v>
      </c>
      <c r="D27" s="6">
        <f>'Besoins'!$B$2*0.000075</f>
        <v>0.000075</v>
      </c>
      <c r="E27" t="s">
        <v>15</v>
      </c>
    </row>
    <row r="28">
      <c r="A28">
        <v>4</v>
      </c>
      <c r="B28" t="s">
        <v>138</v>
      </c>
      <c r="C28" t="s">
        <v>111</v>
      </c>
      <c r="D28" s="6">
        <f>'Besoins'!$B$2*0.012</f>
        <v>0.012</v>
      </c>
      <c r="E28" t="s">
        <v>29</v>
      </c>
    </row>
    <row r="29">
      <c r="A29">
        <v>5</v>
      </c>
      <c r="B29" t="s">
        <v>139</v>
      </c>
      <c r="C29" t="s">
        <v>115</v>
      </c>
      <c r="D29" s="6">
        <f>'Besoins'!$B$2*0.0117</f>
        <v>0.0117</v>
      </c>
      <c r="E29" t="s">
        <v>29</v>
      </c>
    </row>
    <row r="30">
      <c r="A30">
        <v>5</v>
      </c>
      <c r="B30" t="s">
        <v>140</v>
      </c>
      <c r="C30" t="s">
        <v>115</v>
      </c>
      <c r="D30" s="6">
        <f>'Besoins'!$B$2*0.0003</f>
        <v>0.0003</v>
      </c>
      <c r="E30" t="s">
        <v>15</v>
      </c>
    </row>
    <row r="31">
      <c r="A31">
        <v>4</v>
      </c>
      <c r="B31" t="s">
        <v>141</v>
      </c>
      <c r="C31" t="s">
        <v>115</v>
      </c>
      <c r="D31" s="6">
        <f>'Besoins'!$B$2*0.000025</f>
        <v>0.000025</v>
      </c>
      <c r="E31" t="s">
        <v>29</v>
      </c>
    </row>
    <row r="32">
      <c r="A32">
        <v>2</v>
      </c>
      <c r="B32" t="s">
        <v>142</v>
      </c>
      <c r="C32" t="s">
        <v>115</v>
      </c>
      <c r="D32" s="6">
        <f>'Besoins'!$B$2*0.14</f>
        <v>0.14</v>
      </c>
      <c r="E32" t="s">
        <v>15</v>
      </c>
    </row>
    <row r="33">
      <c r="A33">
        <v>2</v>
      </c>
      <c r="B33" t="s">
        <v>143</v>
      </c>
      <c r="C33" t="s">
        <v>115</v>
      </c>
      <c r="D33" s="6">
        <f>'Besoins'!$B$2*0.07</f>
        <v>0.07</v>
      </c>
      <c r="E33" t="s">
        <v>15</v>
      </c>
    </row>
    <row r="34">
      <c r="A34">
        <v>1</v>
      </c>
      <c r="B34" t="s">
        <v>144</v>
      </c>
      <c r="C34" t="s">
        <v>111</v>
      </c>
      <c r="D34" s="6">
        <f>'Besoins'!$B$2*1</f>
        <v>1</v>
      </c>
      <c r="E34" t="s">
        <v>3</v>
      </c>
    </row>
    <row r="35">
      <c r="A35">
        <v>2</v>
      </c>
      <c r="B35" t="s">
        <v>113</v>
      </c>
      <c r="C35" t="s">
        <v>111</v>
      </c>
      <c r="D35" s="6">
        <f>'Besoins'!$B$2*1</f>
        <v>1</v>
      </c>
      <c r="E35" t="s">
        <v>3</v>
      </c>
    </row>
    <row r="36">
      <c r="A36">
        <v>3</v>
      </c>
      <c r="B36" t="s">
        <v>114</v>
      </c>
      <c r="C36" t="s">
        <v>115</v>
      </c>
      <c r="D36" s="6">
        <f>'Besoins'!$B$2*0.2</f>
        <v>0.2</v>
      </c>
      <c r="E36" t="s">
        <v>15</v>
      </c>
    </row>
    <row r="37">
      <c r="A37">
        <v>3</v>
      </c>
      <c r="B37" t="s">
        <v>116</v>
      </c>
      <c r="C37" t="s">
        <v>115</v>
      </c>
      <c r="D37" s="6">
        <f>'Besoins'!$B$2*0.05</f>
        <v>0.05</v>
      </c>
      <c r="E37" t="s">
        <v>15</v>
      </c>
    </row>
    <row r="38">
      <c r="A38">
        <v>3</v>
      </c>
      <c r="B38" t="s">
        <v>117</v>
      </c>
      <c r="C38" t="s">
        <v>115</v>
      </c>
      <c r="D38" s="6">
        <f>'Besoins'!$B$2*0.01</f>
        <v>0.01</v>
      </c>
      <c r="E38" t="s">
        <v>3</v>
      </c>
    </row>
    <row r="39">
      <c r="A39">
        <v>3</v>
      </c>
      <c r="B39" t="s">
        <v>118</v>
      </c>
      <c r="C39" t="s">
        <v>115</v>
      </c>
      <c r="D39" s="6">
        <f>'Besoins'!$B$2*0.1</f>
        <v>0.1</v>
      </c>
      <c r="E39" t="s">
        <v>15</v>
      </c>
    </row>
    <row r="40">
      <c r="A40">
        <v>3</v>
      </c>
      <c r="B40" t="s">
        <v>119</v>
      </c>
      <c r="C40" t="s">
        <v>111</v>
      </c>
      <c r="D40" s="6">
        <f>'Besoins'!$B$2*0.12</f>
        <v>0.12</v>
      </c>
      <c r="E40" t="s">
        <v>29</v>
      </c>
    </row>
    <row r="41">
      <c r="A41">
        <v>4</v>
      </c>
      <c r="B41" t="s">
        <v>120</v>
      </c>
      <c r="C41" t="s">
        <v>115</v>
      </c>
      <c r="D41" s="6">
        <f>'Besoins'!$B$2*0.1176</f>
        <v>0.1176</v>
      </c>
      <c r="E41" t="s">
        <v>29</v>
      </c>
    </row>
    <row r="42">
      <c r="A42">
        <v>4</v>
      </c>
      <c r="B42" t="s">
        <v>121</v>
      </c>
      <c r="C42" t="s">
        <v>115</v>
      </c>
      <c r="D42" s="6">
        <f>'Besoins'!$B$2*0.0024</f>
        <v>0.0024</v>
      </c>
      <c r="E42" t="s">
        <v>15</v>
      </c>
    </row>
    <row r="43">
      <c r="A43">
        <v>3</v>
      </c>
      <c r="B43" t="s">
        <v>122</v>
      </c>
      <c r="C43" t="s">
        <v>115</v>
      </c>
      <c r="D43" s="6">
        <f>'Besoins'!$B$2*0.0012</f>
        <v>0.0012</v>
      </c>
      <c r="E43" t="s">
        <v>15</v>
      </c>
    </row>
    <row r="44">
      <c r="A44">
        <v>3</v>
      </c>
      <c r="B44" t="s">
        <v>123</v>
      </c>
      <c r="C44" t="s">
        <v>115</v>
      </c>
      <c r="D44" s="6">
        <f>'Besoins'!$B$2*0.0003</f>
        <v>0.0003</v>
      </c>
      <c r="E44" t="s">
        <v>15</v>
      </c>
    </row>
    <row r="45">
      <c r="A45">
        <v>3</v>
      </c>
      <c r="B45" t="s">
        <v>124</v>
      </c>
      <c r="C45" t="s">
        <v>115</v>
      </c>
      <c r="D45" s="6">
        <f>'Besoins'!$B$2*0.00075</f>
        <v>0.00075</v>
      </c>
      <c r="E45" t="s">
        <v>15</v>
      </c>
    </row>
    <row r="46">
      <c r="A46">
        <v>3</v>
      </c>
      <c r="B46" t="s">
        <v>125</v>
      </c>
      <c r="C46" t="s">
        <v>115</v>
      </c>
      <c r="D46" s="6">
        <f>'Besoins'!$B$2*0.00006</f>
        <v>0.00006</v>
      </c>
      <c r="E46" t="s">
        <v>15</v>
      </c>
    </row>
    <row r="47">
      <c r="A47">
        <v>3</v>
      </c>
      <c r="B47" t="s">
        <v>126</v>
      </c>
      <c r="C47" t="s">
        <v>115</v>
      </c>
      <c r="D47" s="6">
        <f>'Besoins'!$B$2*0.01</f>
        <v>0.01</v>
      </c>
      <c r="E47" t="s">
        <v>29</v>
      </c>
    </row>
    <row r="48">
      <c r="A48">
        <v>3</v>
      </c>
      <c r="B48" t="s">
        <v>127</v>
      </c>
      <c r="C48" t="s">
        <v>115</v>
      </c>
      <c r="D48" s="6">
        <f>'Besoins'!$B$2*0.01</f>
        <v>0.01</v>
      </c>
      <c r="E48" t="s">
        <v>15</v>
      </c>
    </row>
    <row r="49">
      <c r="A49">
        <v>3</v>
      </c>
      <c r="B49" t="s">
        <v>128</v>
      </c>
      <c r="C49" t="s">
        <v>115</v>
      </c>
      <c r="D49" s="6">
        <f>'Besoins'!$B$2*0.11</f>
        <v>0.11</v>
      </c>
      <c r="E49" t="s">
        <v>29</v>
      </c>
    </row>
    <row r="50">
      <c r="A50">
        <v>3</v>
      </c>
      <c r="B50" t="s">
        <v>129</v>
      </c>
      <c r="C50" t="s">
        <v>115</v>
      </c>
      <c r="D50" s="6">
        <f>'Besoins'!$B$2*0.0006</f>
        <v>0.0006</v>
      </c>
      <c r="E50" t="s">
        <v>15</v>
      </c>
    </row>
    <row r="51">
      <c r="A51">
        <v>3</v>
      </c>
      <c r="B51" t="s">
        <v>130</v>
      </c>
      <c r="C51" t="s">
        <v>115</v>
      </c>
      <c r="D51" s="6">
        <f>'Besoins'!$B$2*0.02</f>
        <v>0.02</v>
      </c>
      <c r="E51" t="s">
        <v>15</v>
      </c>
    </row>
    <row r="52">
      <c r="A52">
        <v>3</v>
      </c>
      <c r="B52" t="s">
        <v>131</v>
      </c>
      <c r="C52" t="s">
        <v>115</v>
      </c>
      <c r="D52" s="6">
        <f>'Besoins'!$B$2*0.00075</f>
        <v>0.00075</v>
      </c>
      <c r="E52" t="s">
        <v>15</v>
      </c>
    </row>
    <row r="53">
      <c r="A53">
        <v>3</v>
      </c>
      <c r="B53" t="s">
        <v>132</v>
      </c>
      <c r="C53" t="s">
        <v>115</v>
      </c>
      <c r="D53" s="6">
        <f>'Besoins'!$B$2*0.0002</f>
        <v>0.0002</v>
      </c>
      <c r="E53" t="s">
        <v>15</v>
      </c>
    </row>
    <row r="54">
      <c r="A54">
        <v>3</v>
      </c>
      <c r="B54" t="s">
        <v>133</v>
      </c>
      <c r="C54" t="s">
        <v>111</v>
      </c>
      <c r="D54" s="6">
        <f>'Besoins'!$B$2*0.1</f>
        <v>0.1</v>
      </c>
      <c r="E54" t="s">
        <v>15</v>
      </c>
    </row>
    <row r="55">
      <c r="A55">
        <v>4</v>
      </c>
      <c r="B55" t="s">
        <v>134</v>
      </c>
      <c r="C55" t="s">
        <v>115</v>
      </c>
      <c r="D55" s="6">
        <f>'Besoins'!$B$2*0.001</f>
        <v>0.001</v>
      </c>
      <c r="E55" t="s">
        <v>29</v>
      </c>
    </row>
    <row r="56">
      <c r="A56">
        <v>4</v>
      </c>
      <c r="B56" t="s">
        <v>135</v>
      </c>
      <c r="C56" t="s">
        <v>115</v>
      </c>
      <c r="D56" s="6">
        <f>'Besoins'!$B$2*0.001</f>
        <v>0.001</v>
      </c>
      <c r="E56" t="s">
        <v>15</v>
      </c>
    </row>
    <row r="57">
      <c r="A57">
        <v>4</v>
      </c>
      <c r="B57" t="s">
        <v>136</v>
      </c>
      <c r="C57" t="s">
        <v>115</v>
      </c>
      <c r="D57" s="6">
        <f>'Besoins'!$B$2*0.000004</f>
        <v>0.000004</v>
      </c>
      <c r="E57" t="s">
        <v>15</v>
      </c>
    </row>
    <row r="58">
      <c r="A58">
        <v>4</v>
      </c>
      <c r="B58" t="s">
        <v>137</v>
      </c>
      <c r="C58" t="s">
        <v>115</v>
      </c>
      <c r="D58" s="6">
        <f>'Besoins'!$B$2*0.000075</f>
        <v>0.000075</v>
      </c>
      <c r="E58" t="s">
        <v>15</v>
      </c>
    </row>
    <row r="59">
      <c r="A59">
        <v>4</v>
      </c>
      <c r="B59" t="s">
        <v>138</v>
      </c>
      <c r="C59" t="s">
        <v>111</v>
      </c>
      <c r="D59" s="6">
        <f>'Besoins'!$B$2*0.012</f>
        <v>0.012</v>
      </c>
      <c r="E59" t="s">
        <v>29</v>
      </c>
    </row>
    <row r="60">
      <c r="A60">
        <v>5</v>
      </c>
      <c r="B60" t="s">
        <v>139</v>
      </c>
      <c r="C60" t="s">
        <v>115</v>
      </c>
      <c r="D60" s="6">
        <f>'Besoins'!$B$2*0.0117</f>
        <v>0.0117</v>
      </c>
      <c r="E60" t="s">
        <v>29</v>
      </c>
    </row>
    <row r="61">
      <c r="A61">
        <v>5</v>
      </c>
      <c r="B61" t="s">
        <v>140</v>
      </c>
      <c r="C61" t="s">
        <v>115</v>
      </c>
      <c r="D61" s="6">
        <f>'Besoins'!$B$2*0.0003</f>
        <v>0.0003</v>
      </c>
      <c r="E61" t="s">
        <v>15</v>
      </c>
    </row>
    <row r="62">
      <c r="A62">
        <v>4</v>
      </c>
      <c r="B62" t="s">
        <v>141</v>
      </c>
      <c r="C62" t="s">
        <v>115</v>
      </c>
      <c r="D62" s="6">
        <f>'Besoins'!$B$2*0.000025</f>
        <v>0.000025</v>
      </c>
      <c r="E62" t="s">
        <v>29</v>
      </c>
    </row>
    <row r="63">
      <c r="A63">
        <v>2</v>
      </c>
      <c r="B63" t="s">
        <v>142</v>
      </c>
      <c r="C63" t="s">
        <v>115</v>
      </c>
      <c r="D63" s="6">
        <f>'Besoins'!$B$2*0.14</f>
        <v>0.14</v>
      </c>
      <c r="E63" t="s">
        <v>15</v>
      </c>
    </row>
    <row r="64">
      <c r="A64">
        <v>2</v>
      </c>
      <c r="B64" t="s">
        <v>145</v>
      </c>
      <c r="C64" t="s">
        <v>115</v>
      </c>
      <c r="D64" s="6">
        <f>'Besoins'!$B$2*0.07</f>
        <v>0.07</v>
      </c>
      <c r="E64" t="s">
        <v>15</v>
      </c>
    </row>
    <row r="65">
      <c r="A65">
        <v>1</v>
      </c>
      <c r="B65" t="s">
        <v>146</v>
      </c>
      <c r="C65" t="s">
        <v>111</v>
      </c>
      <c r="D65" s="6">
        <f>'Besoins'!$B$2*1</f>
        <v>1</v>
      </c>
      <c r="E65" t="s">
        <v>3</v>
      </c>
    </row>
    <row r="66">
      <c r="A66">
        <v>2</v>
      </c>
      <c r="B66" t="s">
        <v>113</v>
      </c>
      <c r="C66" t="s">
        <v>111</v>
      </c>
      <c r="D66" s="6">
        <f>'Besoins'!$B$2*1</f>
        <v>1</v>
      </c>
      <c r="E66" t="s">
        <v>3</v>
      </c>
    </row>
    <row r="67">
      <c r="A67">
        <v>3</v>
      </c>
      <c r="B67" t="s">
        <v>114</v>
      </c>
      <c r="C67" t="s">
        <v>115</v>
      </c>
      <c r="D67" s="6">
        <f>'Besoins'!$B$2*0.2</f>
        <v>0.2</v>
      </c>
      <c r="E67" t="s">
        <v>15</v>
      </c>
    </row>
    <row r="68">
      <c r="A68">
        <v>3</v>
      </c>
      <c r="B68" t="s">
        <v>116</v>
      </c>
      <c r="C68" t="s">
        <v>115</v>
      </c>
      <c r="D68" s="6">
        <f>'Besoins'!$B$2*0.05</f>
        <v>0.05</v>
      </c>
      <c r="E68" t="s">
        <v>15</v>
      </c>
    </row>
    <row r="69">
      <c r="A69">
        <v>3</v>
      </c>
      <c r="B69" t="s">
        <v>117</v>
      </c>
      <c r="C69" t="s">
        <v>115</v>
      </c>
      <c r="D69" s="6">
        <f>'Besoins'!$B$2*0.01</f>
        <v>0.01</v>
      </c>
      <c r="E69" t="s">
        <v>3</v>
      </c>
    </row>
    <row r="70">
      <c r="A70">
        <v>3</v>
      </c>
      <c r="B70" t="s">
        <v>118</v>
      </c>
      <c r="C70" t="s">
        <v>115</v>
      </c>
      <c r="D70" s="6">
        <f>'Besoins'!$B$2*0.1</f>
        <v>0.1</v>
      </c>
      <c r="E70" t="s">
        <v>15</v>
      </c>
    </row>
    <row r="71">
      <c r="A71">
        <v>3</v>
      </c>
      <c r="B71" t="s">
        <v>119</v>
      </c>
      <c r="C71" t="s">
        <v>111</v>
      </c>
      <c r="D71" s="6">
        <f>'Besoins'!$B$2*0.12</f>
        <v>0.12</v>
      </c>
      <c r="E71" t="s">
        <v>29</v>
      </c>
    </row>
    <row r="72">
      <c r="A72">
        <v>4</v>
      </c>
      <c r="B72" t="s">
        <v>120</v>
      </c>
      <c r="C72" t="s">
        <v>115</v>
      </c>
      <c r="D72" s="6">
        <f>'Besoins'!$B$2*0.1176</f>
        <v>0.1176</v>
      </c>
      <c r="E72" t="s">
        <v>29</v>
      </c>
    </row>
    <row r="73">
      <c r="A73">
        <v>4</v>
      </c>
      <c r="B73" t="s">
        <v>121</v>
      </c>
      <c r="C73" t="s">
        <v>115</v>
      </c>
      <c r="D73" s="6">
        <f>'Besoins'!$B$2*0.0024</f>
        <v>0.0024</v>
      </c>
      <c r="E73" t="s">
        <v>15</v>
      </c>
    </row>
    <row r="74">
      <c r="A74">
        <v>3</v>
      </c>
      <c r="B74" t="s">
        <v>122</v>
      </c>
      <c r="C74" t="s">
        <v>115</v>
      </c>
      <c r="D74" s="6">
        <f>'Besoins'!$B$2*0.0012</f>
        <v>0.0012</v>
      </c>
      <c r="E74" t="s">
        <v>15</v>
      </c>
    </row>
    <row r="75">
      <c r="A75">
        <v>3</v>
      </c>
      <c r="B75" t="s">
        <v>123</v>
      </c>
      <c r="C75" t="s">
        <v>115</v>
      </c>
      <c r="D75" s="6">
        <f>'Besoins'!$B$2*0.0003</f>
        <v>0.0003</v>
      </c>
      <c r="E75" t="s">
        <v>15</v>
      </c>
    </row>
    <row r="76">
      <c r="A76">
        <v>3</v>
      </c>
      <c r="B76" t="s">
        <v>124</v>
      </c>
      <c r="C76" t="s">
        <v>115</v>
      </c>
      <c r="D76" s="6">
        <f>'Besoins'!$B$2*0.00075</f>
        <v>0.00075</v>
      </c>
      <c r="E76" t="s">
        <v>15</v>
      </c>
    </row>
    <row r="77">
      <c r="A77">
        <v>3</v>
      </c>
      <c r="B77" t="s">
        <v>125</v>
      </c>
      <c r="C77" t="s">
        <v>115</v>
      </c>
      <c r="D77" s="6">
        <f>'Besoins'!$B$2*0.00006</f>
        <v>0.00006</v>
      </c>
      <c r="E77" t="s">
        <v>15</v>
      </c>
    </row>
    <row r="78">
      <c r="A78">
        <v>3</v>
      </c>
      <c r="B78" t="s">
        <v>126</v>
      </c>
      <c r="C78" t="s">
        <v>115</v>
      </c>
      <c r="D78" s="6">
        <f>'Besoins'!$B$2*0.01</f>
        <v>0.01</v>
      </c>
      <c r="E78" t="s">
        <v>29</v>
      </c>
    </row>
    <row r="79">
      <c r="A79">
        <v>3</v>
      </c>
      <c r="B79" t="s">
        <v>127</v>
      </c>
      <c r="C79" t="s">
        <v>115</v>
      </c>
      <c r="D79" s="6">
        <f>'Besoins'!$B$2*0.01</f>
        <v>0.01</v>
      </c>
      <c r="E79" t="s">
        <v>15</v>
      </c>
    </row>
    <row r="80">
      <c r="A80">
        <v>3</v>
      </c>
      <c r="B80" t="s">
        <v>128</v>
      </c>
      <c r="C80" t="s">
        <v>115</v>
      </c>
      <c r="D80" s="6">
        <f>'Besoins'!$B$2*0.11</f>
        <v>0.11</v>
      </c>
      <c r="E80" t="s">
        <v>29</v>
      </c>
    </row>
    <row r="81">
      <c r="A81">
        <v>3</v>
      </c>
      <c r="B81" t="s">
        <v>129</v>
      </c>
      <c r="C81" t="s">
        <v>115</v>
      </c>
      <c r="D81" s="6">
        <f>'Besoins'!$B$2*0.0006</f>
        <v>0.0006</v>
      </c>
      <c r="E81" t="s">
        <v>15</v>
      </c>
    </row>
    <row r="82">
      <c r="A82">
        <v>3</v>
      </c>
      <c r="B82" t="s">
        <v>130</v>
      </c>
      <c r="C82" t="s">
        <v>115</v>
      </c>
      <c r="D82" s="6">
        <f>'Besoins'!$B$2*0.02</f>
        <v>0.02</v>
      </c>
      <c r="E82" t="s">
        <v>15</v>
      </c>
    </row>
    <row r="83">
      <c r="A83">
        <v>3</v>
      </c>
      <c r="B83" t="s">
        <v>131</v>
      </c>
      <c r="C83" t="s">
        <v>115</v>
      </c>
      <c r="D83" s="6">
        <f>'Besoins'!$B$2*0.00075</f>
        <v>0.00075</v>
      </c>
      <c r="E83" t="s">
        <v>15</v>
      </c>
    </row>
    <row r="84">
      <c r="A84">
        <v>3</v>
      </c>
      <c r="B84" t="s">
        <v>132</v>
      </c>
      <c r="C84" t="s">
        <v>115</v>
      </c>
      <c r="D84" s="6">
        <f>'Besoins'!$B$2*0.0002</f>
        <v>0.0002</v>
      </c>
      <c r="E84" t="s">
        <v>15</v>
      </c>
    </row>
    <row r="85">
      <c r="A85">
        <v>3</v>
      </c>
      <c r="B85" t="s">
        <v>133</v>
      </c>
      <c r="C85" t="s">
        <v>111</v>
      </c>
      <c r="D85" s="6">
        <f>'Besoins'!$B$2*0.1</f>
        <v>0.1</v>
      </c>
      <c r="E85" t="s">
        <v>15</v>
      </c>
    </row>
    <row r="86">
      <c r="A86">
        <v>4</v>
      </c>
      <c r="B86" t="s">
        <v>134</v>
      </c>
      <c r="C86" t="s">
        <v>115</v>
      </c>
      <c r="D86" s="6">
        <f>'Besoins'!$B$2*0.001</f>
        <v>0.001</v>
      </c>
      <c r="E86" t="s">
        <v>29</v>
      </c>
    </row>
    <row r="87">
      <c r="A87">
        <v>4</v>
      </c>
      <c r="B87" t="s">
        <v>135</v>
      </c>
      <c r="C87" t="s">
        <v>115</v>
      </c>
      <c r="D87" s="6">
        <f>'Besoins'!$B$2*0.001</f>
        <v>0.001</v>
      </c>
      <c r="E87" t="s">
        <v>15</v>
      </c>
    </row>
    <row r="88">
      <c r="A88">
        <v>4</v>
      </c>
      <c r="B88" t="s">
        <v>136</v>
      </c>
      <c r="C88" t="s">
        <v>115</v>
      </c>
      <c r="D88" s="6">
        <f>'Besoins'!$B$2*0.000004</f>
        <v>0.000004</v>
      </c>
      <c r="E88" t="s">
        <v>15</v>
      </c>
    </row>
    <row r="89">
      <c r="A89">
        <v>4</v>
      </c>
      <c r="B89" t="s">
        <v>137</v>
      </c>
      <c r="C89" t="s">
        <v>115</v>
      </c>
      <c r="D89" s="6">
        <f>'Besoins'!$B$2*0.000075</f>
        <v>0.000075</v>
      </c>
      <c r="E89" t="s">
        <v>15</v>
      </c>
    </row>
    <row r="90">
      <c r="A90">
        <v>4</v>
      </c>
      <c r="B90" t="s">
        <v>138</v>
      </c>
      <c r="C90" t="s">
        <v>111</v>
      </c>
      <c r="D90" s="6">
        <f>'Besoins'!$B$2*0.012</f>
        <v>0.012</v>
      </c>
      <c r="E90" t="s">
        <v>29</v>
      </c>
    </row>
    <row r="91">
      <c r="A91">
        <v>5</v>
      </c>
      <c r="B91" t="s">
        <v>139</v>
      </c>
      <c r="C91" t="s">
        <v>115</v>
      </c>
      <c r="D91" s="6">
        <f>'Besoins'!$B$2*0.0117</f>
        <v>0.0117</v>
      </c>
      <c r="E91" t="s">
        <v>29</v>
      </c>
    </row>
    <row r="92">
      <c r="A92">
        <v>5</v>
      </c>
      <c r="B92" t="s">
        <v>140</v>
      </c>
      <c r="C92" t="s">
        <v>115</v>
      </c>
      <c r="D92" s="6">
        <f>'Besoins'!$B$2*0.0003</f>
        <v>0.0003</v>
      </c>
      <c r="E92" t="s">
        <v>15</v>
      </c>
    </row>
    <row r="93">
      <c r="A93">
        <v>4</v>
      </c>
      <c r="B93" t="s">
        <v>141</v>
      </c>
      <c r="C93" t="s">
        <v>115</v>
      </c>
      <c r="D93" s="6">
        <f>'Besoins'!$B$2*0.000025</f>
        <v>0.000025</v>
      </c>
      <c r="E93" t="s">
        <v>29</v>
      </c>
    </row>
    <row r="94">
      <c r="A94">
        <v>2</v>
      </c>
      <c r="B94" t="s">
        <v>147</v>
      </c>
      <c r="C94" t="s">
        <v>115</v>
      </c>
      <c r="D94" s="6">
        <f>'Besoins'!$B$2*0.07</f>
        <v>0.07</v>
      </c>
      <c r="E94" t="s">
        <v>15</v>
      </c>
    </row>
    <row r="95">
      <c r="A95">
        <v>1</v>
      </c>
      <c r="B95" t="s">
        <v>148</v>
      </c>
      <c r="C95" t="s">
        <v>111</v>
      </c>
      <c r="D95" s="6">
        <f>'Besoins'!$B$2*1</f>
        <v>1</v>
      </c>
      <c r="E95" t="s">
        <v>3</v>
      </c>
    </row>
    <row r="96">
      <c r="A96">
        <v>2</v>
      </c>
      <c r="B96" t="s">
        <v>113</v>
      </c>
      <c r="C96" t="s">
        <v>111</v>
      </c>
      <c r="D96" s="6">
        <f>'Besoins'!$B$2*1</f>
        <v>1</v>
      </c>
      <c r="E96" t="s">
        <v>3</v>
      </c>
    </row>
    <row r="97">
      <c r="A97">
        <v>3</v>
      </c>
      <c r="B97" t="s">
        <v>114</v>
      </c>
      <c r="C97" t="s">
        <v>115</v>
      </c>
      <c r="D97" s="6">
        <f>'Besoins'!$B$2*0.2</f>
        <v>0.2</v>
      </c>
      <c r="E97" t="s">
        <v>15</v>
      </c>
    </row>
    <row r="98">
      <c r="A98">
        <v>3</v>
      </c>
      <c r="B98" t="s">
        <v>116</v>
      </c>
      <c r="C98" t="s">
        <v>115</v>
      </c>
      <c r="D98" s="6">
        <f>'Besoins'!$B$2*0.05</f>
        <v>0.05</v>
      </c>
      <c r="E98" t="s">
        <v>15</v>
      </c>
    </row>
    <row r="99">
      <c r="A99">
        <v>3</v>
      </c>
      <c r="B99" t="s">
        <v>117</v>
      </c>
      <c r="C99" t="s">
        <v>115</v>
      </c>
      <c r="D99" s="6">
        <f>'Besoins'!$B$2*0.01</f>
        <v>0.01</v>
      </c>
      <c r="E99" t="s">
        <v>3</v>
      </c>
    </row>
    <row r="100">
      <c r="A100">
        <v>3</v>
      </c>
      <c r="B100" t="s">
        <v>118</v>
      </c>
      <c r="C100" t="s">
        <v>115</v>
      </c>
      <c r="D100" s="6">
        <f>'Besoins'!$B$2*0.1</f>
        <v>0.1</v>
      </c>
      <c r="E100" t="s">
        <v>15</v>
      </c>
    </row>
    <row r="101">
      <c r="A101">
        <v>3</v>
      </c>
      <c r="B101" t="s">
        <v>119</v>
      </c>
      <c r="C101" t="s">
        <v>111</v>
      </c>
      <c r="D101" s="6">
        <f>'Besoins'!$B$2*0.12</f>
        <v>0.12</v>
      </c>
      <c r="E101" t="s">
        <v>29</v>
      </c>
    </row>
    <row r="102">
      <c r="A102">
        <v>4</v>
      </c>
      <c r="B102" t="s">
        <v>120</v>
      </c>
      <c r="C102" t="s">
        <v>115</v>
      </c>
      <c r="D102" s="6">
        <f>'Besoins'!$B$2*0.1176</f>
        <v>0.1176</v>
      </c>
      <c r="E102" t="s">
        <v>29</v>
      </c>
    </row>
    <row r="103">
      <c r="A103">
        <v>4</v>
      </c>
      <c r="B103" t="s">
        <v>121</v>
      </c>
      <c r="C103" t="s">
        <v>115</v>
      </c>
      <c r="D103" s="6">
        <f>'Besoins'!$B$2*0.0024</f>
        <v>0.0024</v>
      </c>
      <c r="E103" t="s">
        <v>15</v>
      </c>
    </row>
    <row r="104">
      <c r="A104">
        <v>3</v>
      </c>
      <c r="B104" t="s">
        <v>122</v>
      </c>
      <c r="C104" t="s">
        <v>115</v>
      </c>
      <c r="D104" s="6">
        <f>'Besoins'!$B$2*0.0012</f>
        <v>0.0012</v>
      </c>
      <c r="E104" t="s">
        <v>15</v>
      </c>
    </row>
    <row r="105">
      <c r="A105">
        <v>3</v>
      </c>
      <c r="B105" t="s">
        <v>123</v>
      </c>
      <c r="C105" t="s">
        <v>115</v>
      </c>
      <c r="D105" s="6">
        <f>'Besoins'!$B$2*0.0003</f>
        <v>0.0003</v>
      </c>
      <c r="E105" t="s">
        <v>15</v>
      </c>
    </row>
    <row r="106">
      <c r="A106">
        <v>3</v>
      </c>
      <c r="B106" t="s">
        <v>124</v>
      </c>
      <c r="C106" t="s">
        <v>115</v>
      </c>
      <c r="D106" s="6">
        <f>'Besoins'!$B$2*0.00075</f>
        <v>0.00075</v>
      </c>
      <c r="E106" t="s">
        <v>15</v>
      </c>
    </row>
    <row r="107">
      <c r="A107">
        <v>3</v>
      </c>
      <c r="B107" t="s">
        <v>125</v>
      </c>
      <c r="C107" t="s">
        <v>115</v>
      </c>
      <c r="D107" s="6">
        <f>'Besoins'!$B$2*0.00006</f>
        <v>0.00006</v>
      </c>
      <c r="E107" t="s">
        <v>15</v>
      </c>
    </row>
    <row r="108">
      <c r="A108">
        <v>3</v>
      </c>
      <c r="B108" t="s">
        <v>126</v>
      </c>
      <c r="C108" t="s">
        <v>115</v>
      </c>
      <c r="D108" s="6">
        <f>'Besoins'!$B$2*0.01</f>
        <v>0.01</v>
      </c>
      <c r="E108" t="s">
        <v>29</v>
      </c>
    </row>
    <row r="109">
      <c r="A109">
        <v>3</v>
      </c>
      <c r="B109" t="s">
        <v>127</v>
      </c>
      <c r="C109" t="s">
        <v>115</v>
      </c>
      <c r="D109" s="6">
        <f>'Besoins'!$B$2*0.01</f>
        <v>0.01</v>
      </c>
      <c r="E109" t="s">
        <v>15</v>
      </c>
    </row>
    <row r="110">
      <c r="A110">
        <v>3</v>
      </c>
      <c r="B110" t="s">
        <v>128</v>
      </c>
      <c r="C110" t="s">
        <v>115</v>
      </c>
      <c r="D110" s="6">
        <f>'Besoins'!$B$2*0.11</f>
        <v>0.11</v>
      </c>
      <c r="E110" t="s">
        <v>29</v>
      </c>
    </row>
    <row r="111">
      <c r="A111">
        <v>3</v>
      </c>
      <c r="B111" t="s">
        <v>129</v>
      </c>
      <c r="C111" t="s">
        <v>115</v>
      </c>
      <c r="D111" s="6">
        <f>'Besoins'!$B$2*0.0006</f>
        <v>0.0006</v>
      </c>
      <c r="E111" t="s">
        <v>15</v>
      </c>
    </row>
    <row r="112">
      <c r="A112">
        <v>3</v>
      </c>
      <c r="B112" t="s">
        <v>130</v>
      </c>
      <c r="C112" t="s">
        <v>115</v>
      </c>
      <c r="D112" s="6">
        <f>'Besoins'!$B$2*0.02</f>
        <v>0.02</v>
      </c>
      <c r="E112" t="s">
        <v>15</v>
      </c>
    </row>
    <row r="113">
      <c r="A113">
        <v>3</v>
      </c>
      <c r="B113" t="s">
        <v>131</v>
      </c>
      <c r="C113" t="s">
        <v>115</v>
      </c>
      <c r="D113" s="6">
        <f>'Besoins'!$B$2*0.00075</f>
        <v>0.00075</v>
      </c>
      <c r="E113" t="s">
        <v>15</v>
      </c>
    </row>
    <row r="114">
      <c r="A114">
        <v>3</v>
      </c>
      <c r="B114" t="s">
        <v>132</v>
      </c>
      <c r="C114" t="s">
        <v>115</v>
      </c>
      <c r="D114" s="6">
        <f>'Besoins'!$B$2*0.0002</f>
        <v>0.0002</v>
      </c>
      <c r="E114" t="s">
        <v>15</v>
      </c>
    </row>
    <row r="115">
      <c r="A115">
        <v>3</v>
      </c>
      <c r="B115" t="s">
        <v>133</v>
      </c>
      <c r="C115" t="s">
        <v>111</v>
      </c>
      <c r="D115" s="6">
        <f>'Besoins'!$B$2*0.1</f>
        <v>0.1</v>
      </c>
      <c r="E115" t="s">
        <v>15</v>
      </c>
    </row>
    <row r="116">
      <c r="A116">
        <v>4</v>
      </c>
      <c r="B116" t="s">
        <v>134</v>
      </c>
      <c r="C116" t="s">
        <v>115</v>
      </c>
      <c r="D116" s="6">
        <f>'Besoins'!$B$2*0.001</f>
        <v>0.001</v>
      </c>
      <c r="E116" t="s">
        <v>29</v>
      </c>
    </row>
    <row r="117">
      <c r="A117">
        <v>4</v>
      </c>
      <c r="B117" t="s">
        <v>135</v>
      </c>
      <c r="C117" t="s">
        <v>115</v>
      </c>
      <c r="D117" s="6">
        <f>'Besoins'!$B$2*0.001</f>
        <v>0.001</v>
      </c>
      <c r="E117" t="s">
        <v>15</v>
      </c>
    </row>
    <row r="118">
      <c r="A118">
        <v>4</v>
      </c>
      <c r="B118" t="s">
        <v>136</v>
      </c>
      <c r="C118" t="s">
        <v>115</v>
      </c>
      <c r="D118" s="6">
        <f>'Besoins'!$B$2*0.000004</f>
        <v>0.000004</v>
      </c>
      <c r="E118" t="s">
        <v>15</v>
      </c>
    </row>
    <row r="119">
      <c r="A119">
        <v>4</v>
      </c>
      <c r="B119" t="s">
        <v>137</v>
      </c>
      <c r="C119" t="s">
        <v>115</v>
      </c>
      <c r="D119" s="6">
        <f>'Besoins'!$B$2*0.000075</f>
        <v>0.000075</v>
      </c>
      <c r="E119" t="s">
        <v>15</v>
      </c>
    </row>
    <row r="120">
      <c r="A120">
        <v>4</v>
      </c>
      <c r="B120" t="s">
        <v>138</v>
      </c>
      <c r="C120" t="s">
        <v>111</v>
      </c>
      <c r="D120" s="6">
        <f>'Besoins'!$B$2*0.012</f>
        <v>0.012</v>
      </c>
      <c r="E120" t="s">
        <v>29</v>
      </c>
    </row>
    <row r="121">
      <c r="A121">
        <v>5</v>
      </c>
      <c r="B121" t="s">
        <v>139</v>
      </c>
      <c r="C121" t="s">
        <v>115</v>
      </c>
      <c r="D121" s="6">
        <f>'Besoins'!$B$2*0.0117</f>
        <v>0.0117</v>
      </c>
      <c r="E121" t="s">
        <v>29</v>
      </c>
    </row>
    <row r="122">
      <c r="A122">
        <v>5</v>
      </c>
      <c r="B122" t="s">
        <v>140</v>
      </c>
      <c r="C122" t="s">
        <v>115</v>
      </c>
      <c r="D122" s="6">
        <f>'Besoins'!$B$2*0.0003</f>
        <v>0.0003</v>
      </c>
      <c r="E122" t="s">
        <v>15</v>
      </c>
    </row>
    <row r="123">
      <c r="A123">
        <v>4</v>
      </c>
      <c r="B123" t="s">
        <v>141</v>
      </c>
      <c r="C123" t="s">
        <v>115</v>
      </c>
      <c r="D123" s="6">
        <f>'Besoins'!$B$2*0.000025</f>
        <v>0.000025</v>
      </c>
      <c r="E123" t="s">
        <v>29</v>
      </c>
    </row>
    <row r="124">
      <c r="A124">
        <v>2</v>
      </c>
      <c r="B124" t="s">
        <v>142</v>
      </c>
      <c r="C124" t="s">
        <v>115</v>
      </c>
      <c r="D124" s="6">
        <f>'Besoins'!$B$2*0.14</f>
        <v>0.14</v>
      </c>
      <c r="E124" t="s">
        <v>15</v>
      </c>
    </row>
    <row r="125">
      <c r="A125">
        <v>2</v>
      </c>
      <c r="B125" t="s">
        <v>143</v>
      </c>
      <c r="C125" t="s">
        <v>115</v>
      </c>
      <c r="D125" s="6">
        <f>'Besoins'!$B$2*0.07</f>
        <v>0.07</v>
      </c>
      <c r="E125" t="s">
        <v>15</v>
      </c>
    </row>
    <row r="126">
      <c r="A126">
        <v>2</v>
      </c>
      <c r="B126" t="s">
        <v>145</v>
      </c>
      <c r="C126" t="s">
        <v>115</v>
      </c>
      <c r="D126" s="6">
        <f>'Besoins'!$B$2*0.07</f>
        <v>0.07</v>
      </c>
      <c r="E12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1"/>
  <cols>
    <col min="1" max="1" width="22" customWidth="1"/>
    <col min="2" max="2" width="52" customWidth="1"/>
  </cols>
  <sheetData>
    <row r="1" customHeight="1" ht="24">
      <c r="A1" t="s" s="2">
        <v>149</v>
      </c>
      <c r="B1"/>
      <c r="C1"/>
      <c r="D1"/>
    </row>
    <row r="2">
      <c r="A2" t="str" s="13">
        <f>"GRO_CDC_149 · GRO.COMPLETS · référence : "&amp;Besoins!B3&amp;" "&amp;Besoins!C3&amp;" · multiplicateur réglable sur la feuille ""Besoins"""</f>
        <v>GRO_CDC_149 · GRO.COMPLETS · référence : 1 pc · multiplicateur réglable sur la feuille </v>
      </c>
      <c r="B2"/>
      <c r="C2"/>
      <c r="D2"/>
    </row>
    <row r="3">
      <c r="A3"/>
      <c r="B3"/>
      <c r="C3"/>
      <c r="D3"/>
    </row>
    <row r="4">
      <c r="A4" t="s" s="14">
        <v>150</v>
      </c>
      <c r="B4"/>
      <c r="C4"/>
      <c r="D4"/>
    </row>
    <row r="5">
      <c r="A5"/>
      <c r="B5" t="s" s="15">
        <v>83</v>
      </c>
      <c r="C5"/>
      <c r="D5"/>
    </row>
    <row r="6">
      <c r="A6"/>
      <c r="B6"/>
      <c r="C6"/>
      <c r="D6"/>
    </row>
    <row r="7">
      <c r="A7" t="s" s="14">
        <v>151</v>
      </c>
      <c r="B7"/>
      <c r="C7"/>
      <c r="D7"/>
    </row>
    <row r="8">
      <c r="A8"/>
      <c r="B8" t="s" s="15">
        <v>83</v>
      </c>
      <c r="C8"/>
      <c r="D8"/>
    </row>
    <row r="9">
      <c r="A9"/>
      <c r="B9"/>
      <c r="C9"/>
      <c r="D9"/>
    </row>
    <row r="10">
      <c r="A10" t="s" s="14">
        <v>152</v>
      </c>
      <c r="B10"/>
      <c r="C10"/>
      <c r="D10"/>
    </row>
    <row r="11">
      <c r="A11" t="s" s="16">
        <v>153</v>
      </c>
      <c r="B11" t="str" s="12">
        <f>"[METTRE EN PLACE] "&amp;Procedure!D4</f>
        <v>[METTRE EN PLACE] Mise en place du poste de travail - Vérifier les D.L.C.,peser les denrées,sélectionner le matériel nécessaire. - Laver et désinfecter le matériel et le poste de travail en suivant les protocoles.</v>
      </c>
      <c r="C11"/>
      <c r="D11"/>
    </row>
    <row r="12">
      <c r="A12" t="s" s="16">
        <v>154</v>
      </c>
      <c r="B12" t="str" s="12">
        <f>"[PRÉPARER] "&amp;Procedure!D5</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12"/>
      <c r="D12"/>
    </row>
    <row r="13">
      <c r="A13" t="s" s="16">
        <v>155</v>
      </c>
      <c r="B13" t="str" s="12">
        <f>"[RÉALISER] "&amp;Procedure!D6</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3"/>
      <c r="D13"/>
    </row>
    <row r="14">
      <c r="A14" t="s" s="16">
        <v>156</v>
      </c>
      <c r="B14" t="str" s="12">
        <f>"[MARQUER] "&amp;Procedure!D7</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4"/>
      <c r="D14"/>
    </row>
    <row r="15">
      <c r="A15" t="s" s="16">
        <v>157</v>
      </c>
      <c r="B15" t="str" s="12">
        <f>"[PORTER] "&amp;Procedure!D8</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5"/>
      <c r="D15"/>
    </row>
    <row r="16">
      <c r="A16" t="s" s="16">
        <v>158</v>
      </c>
      <c r="B16" t="str" s="12">
        <f>"[CONFECTIONNER] "&amp;Procedure!D9</f>
        <v>[CONFECTIONNER] Confectionner la sauce harissa - Pour une sauce harissa maison,voir au chapitre des sauces. - Dans une calotte,délayer l’harissa avec 2 litres de bouillon prélevé dans celui des légumes.Mélanger au fouet.Filmer et réserver au chaud.</v>
      </c>
      <c r="C16"/>
      <c r="D16"/>
    </row>
    <row r="17">
      <c r="A17" t="s" s="16">
        <v>159</v>
      </c>
      <c r="B17" t="str" s="12">
        <f>"[DRESSER] "&amp;Procedure!D10</f>
        <v>[DRESSER] Dresser et servir - Suivant les moyens mis à la disposition du service,les éléments du couscous seront servis dans la même assiette ou séparément dans divers assiettes ou plats sabots. - Mettre la sauce harissa à la disposition des convives.</v>
      </c>
      <c r="C17"/>
      <c r="D17"/>
    </row>
    <row r="18">
      <c r="A18"/>
      <c r="B18"/>
      <c r="C18"/>
      <c r="D18"/>
    </row>
    <row r="19">
      <c r="A19" t="s" s="14">
        <v>160</v>
      </c>
      <c r="B19"/>
      <c r="C19"/>
      <c r="D19"/>
    </row>
    <row r="20">
      <c r="A20" t="s" s="16">
        <v>153</v>
      </c>
      <c r="B20" t="str" s="12">
        <f>"[DISSOUDRE] "&amp;Procedure!D11</f>
        <v>[DISSOUDRE] Délayer la poudre dans l'eau froide en fouettant, puis porter à ébullition en remuant régulièrement.</v>
      </c>
      <c r="C20"/>
      <c r="D20"/>
    </row>
    <row r="21">
      <c r="A21"/>
      <c r="B21"/>
      <c r="C21"/>
      <c r="D21"/>
    </row>
    <row r="22">
      <c r="A22" t="s" s="14">
        <v>161</v>
      </c>
      <c r="B22"/>
      <c r="C22"/>
      <c r="D22"/>
    </row>
    <row r="23">
      <c r="A23" t="s" s="16">
        <v>153</v>
      </c>
      <c r="B23" t="str" s="12">
        <f>"[METTRE EN PLACE] "&amp;Procedure!D12</f>
        <v>[METTRE EN PLACE] Mise en place du poste de travail - Vérifier les D.L.C.,peser les denrées,sélectionner le matériel nécessaire. - Laver et désinfecter le matériel et le poste de travail en suivant les protocoles.</v>
      </c>
      <c r="C23"/>
      <c r="D23"/>
    </row>
    <row r="24">
      <c r="A24" t="s" s="16">
        <v>154</v>
      </c>
      <c r="B24" t="str" s="12">
        <f>"[PRÉPARER] "&amp;Procedure!D13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4"/>
      <c r="D24"/>
    </row>
    <row r="25">
      <c r="A25" t="s" s="16">
        <v>155</v>
      </c>
      <c r="B25" t="str" s="12">
        <f>"[SAUTER] "&amp;Procedure!D14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5"/>
      <c r="D25"/>
    </row>
    <row r="26">
      <c r="A26" t="s" s="16">
        <v>156</v>
      </c>
      <c r="B26" t="str" s="12">
        <f>"[SERVIR] "&amp;Procedure!D15</f>
        <v>[SERVIR] Servir - Servir la semoule à l’assiette en accompagnement des tajines.</v>
      </c>
      <c r="C26"/>
      <c r="D26"/>
    </row>
    <row r="27">
      <c r="A27" t="s" s="16">
        <v>157</v>
      </c>
      <c r="B27" t="str" s="12">
        <f>Procedure!D16</f>
        <v>Suggestions - Pour améliorer la présentation et la saveur de la semoule,faire un mélange de sucre glace,de cannelle et d’amandes effilées.Passer au four et colorer légèrement les amandes. - Parsemer sur la semoule au départ du plat.</v>
      </c>
      <c r="C27"/>
      <c r="D27"/>
    </row>
    <row r="28">
      <c r="A28"/>
      <c r="B28"/>
      <c r="C28"/>
      <c r="D28"/>
    </row>
    <row r="29">
      <c r="A29" t="s" s="14">
        <v>162</v>
      </c>
      <c r="B29"/>
      <c r="C29"/>
      <c r="D29"/>
    </row>
    <row r="30">
      <c r="A30" t="s" s="16">
        <v>153</v>
      </c>
      <c r="B30" t="str" s="12">
        <f>"[DISSOUDRE] "&amp;Procedure!D17</f>
        <v>[DISSOUDRE] Délayer la poudre dans l'eau froide en fouettant, puis porter à ébullition en remuant régulièrement.</v>
      </c>
      <c r="C30"/>
      <c r="D30"/>
    </row>
    <row r="31">
      <c r="A31"/>
      <c r="B31"/>
      <c r="C31"/>
      <c r="D31"/>
    </row>
    <row r="32">
      <c r="A32" t="s" s="14">
        <v>163</v>
      </c>
      <c r="B32"/>
      <c r="C32"/>
      <c r="D32"/>
    </row>
    <row r="33">
      <c r="A33"/>
      <c r="B33" t="s" s="15">
        <v>83</v>
      </c>
      <c r="C33"/>
      <c r="D33"/>
    </row>
    <row r="34">
      <c r="A34"/>
      <c r="B34"/>
      <c r="C34"/>
      <c r="D34"/>
    </row>
    <row r="35">
      <c r="A35" t="s" s="14">
        <v>164</v>
      </c>
      <c r="B35"/>
      <c r="C35"/>
      <c r="D35"/>
    </row>
    <row r="36">
      <c r="A36"/>
      <c r="B36" t="s" s="15">
        <v>83</v>
      </c>
      <c r="C36"/>
      <c r="D36"/>
    </row>
    <row r="37">
      <c r="A37"/>
      <c r="B37"/>
      <c r="C37"/>
      <c r="D37"/>
    </row>
    <row r="38">
      <c r="A38" t="s" s="14">
        <v>165</v>
      </c>
      <c r="B38"/>
      <c r="C38"/>
      <c r="D38"/>
    </row>
    <row r="39">
      <c r="A39"/>
      <c r="B39" t="s" s="15">
        <v>83</v>
      </c>
      <c r="C39"/>
      <c r="D39"/>
    </row>
    <row r="40">
      <c r="A40"/>
      <c r="B40"/>
      <c r="C40"/>
      <c r="D40"/>
    </row>
    <row r="41">
      <c r="A41" t="s" s="17">
        <v>166</v>
      </c>
      <c r="B41"/>
      <c r="C41"/>
      <c r="D41"/>
    </row>
  </sheetData>
  <sheetProtection sheet="1"/>
  <mergeCells count="31">
    <mergeCell ref="A1:D1"/>
    <mergeCell ref="A2:D2"/>
    <mergeCell ref="A4:D4"/>
    <mergeCell ref="B5:D5"/>
    <mergeCell ref="A7:D7"/>
    <mergeCell ref="B8:D8"/>
    <mergeCell ref="A10:D10"/>
    <mergeCell ref="B11:D11"/>
    <mergeCell ref="B12:D12"/>
    <mergeCell ref="B13:D13"/>
    <mergeCell ref="B14:D14"/>
    <mergeCell ref="B15:D15"/>
    <mergeCell ref="B16:D16"/>
    <mergeCell ref="B17:D17"/>
    <mergeCell ref="A19:D19"/>
    <mergeCell ref="B20:D20"/>
    <mergeCell ref="A22:D22"/>
    <mergeCell ref="B23:D23"/>
    <mergeCell ref="B24:D24"/>
    <mergeCell ref="B25:D25"/>
    <mergeCell ref="B26:D26"/>
    <mergeCell ref="B27:D27"/>
    <mergeCell ref="A29:D29"/>
    <mergeCell ref="B30:D30"/>
    <mergeCell ref="A32:D32"/>
    <mergeCell ref="B33:D33"/>
    <mergeCell ref="A35:D35"/>
    <mergeCell ref="B36:D36"/>
    <mergeCell ref="A38:D38"/>
    <mergeCell ref="B39:D39"/>
    <mergeCell ref="A41:D4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2026-08-14T23:43:17Z</dcterms:created>
  <dc:title>COUSCOUS</dc:title>
  <dc:subject/>
  <dc:creator>CUIS.web</dc:creator>
  <cp:lastModifiedBy/>
  <cp:keywords/>
  <dc:description>Export automatique — moteur récursif d'origine : Bernard Vandendaele</dc:description>
  <cp:category/>
  <dc:language>en-US</dc:language>
  <dcterms:modified xsi:type="dcterms:W3CDTF">2026-08-14T23:43:17Z</dcterms:modified>
  <cp:revision>1</cp:revision>
</cp:coreProperties>
</file>