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<sst xmlns="http://schemas.openxmlformats.org/spreadsheetml/2006/main" count="133" uniqueCount="133">
  <si>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</si>
  <si>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</si>
  <si>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</si>
  <si>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</si>
  <si>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</si>
  <si>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</si>
  <si>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</si>
  <si>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</si>
  <si>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</si>
  <si>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</si>
  <si>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</si>
  <si>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</si>
  <si>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</si>
  <si>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</si>
  <si>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</si>
  <si>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</si>
  <si>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</si>
  <si>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</si>
  <si>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</si>
  <si>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</si>
  <si>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EMMENTAL-RAPE</t>
  </si>
  <si>
    <t>Emmental râpé — à réactualiser</t>
  </si>
  <si>
    <t>Épices en poudre et graines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</si>
  <si>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</si>
  <si>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</si>
  <si>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</si>
  <si>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</si>
  <si>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</si>
  <si>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</si>
  <si>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</si>
  <si>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</si>
  <si>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</si>
  <si>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</si>
  <si>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</si>
  <si>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</si>
  <si>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</si>
  <si>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</si>
  <si>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</si>
  <si>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</si>
  <si>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</si>
  <si>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</si>
  <si>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</si>
  <si>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</si>
  <si>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</si>
  <si>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</si>
  <si>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</si>
  <si>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</si>
  <si>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</si>
  <si>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</si>
  <si>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</si>
  <si>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Croque-monsieur revisité (Ferrandi)</t>
  </si>
  <si>
    <t>MÉLANGER</t>
  </si>
  <si>
    <t>Mélangez beurre et moutarde. Mélangez emmental et crème pour la tartinade.</t>
  </si>
  <si>
    <t>10 min (prepa)</t>
  </si>
  <si>
    <t>ÉTENDRE</t>
  </si>
  <si>
    <t>Étalez le beurre moutarde sur le pain, passez au four chaud.</t>
  </si>
  <si>
    <t>240°C</t>
  </si>
  <si>
    <t>5 min (cuisson)</t>
  </si>
  <si>
    <t>COUPER</t>
  </si>
  <si>
    <t>Jambon coupé en deux, tartinade emmental. Enfournez.</t>
  </si>
  <si>
    <t>180°C</t>
  </si>
  <si>
    <t>18 min (cuisson)</t>
  </si>
  <si>
    <t>Pain blanc sur levain liquide (Ferrandi)</t>
  </si>
  <si>
    <t>FRASER</t>
  </si>
  <si>
    <t>Fraser farine (500g) et eau (320g) 3 min, puis autolyser.</t>
  </si>
  <si>
    <t>30 min (prepa)</t>
  </si>
  <si>
    <t>INCORPORER</t>
  </si>
  <si>
    <t>Ajouter le levain (200g) en deux fois et le sel (11g), pétrir 8 min lent + 2 min moyen.</t>
  </si>
  <si>
    <t>Pâte ≤23-25°C</t>
  </si>
  <si>
    <t>POINTER</t>
  </si>
  <si>
    <t>Pointer avec 3 rabats successifs espacés de 20 min, puis pointage final.</t>
  </si>
  <si>
    <t>120 min (repos)</t>
  </si>
  <si>
    <t>DIVISER</t>
  </si>
  <si>
    <t>Diviser en 2 pâtons de 500g, replier les 4 côtés vers le centre, bouler légèrement, détendre.</t>
  </si>
  <si>
    <t>30 min (repos)</t>
  </si>
  <si>
    <t>DÉGAZER</t>
  </si>
  <si>
    <t>Dégazer, remodeler, soudure vers le haut, apprêt, grigner en polka. Enfourner puis sécher porte ouverte.</t>
  </si>
  <si>
    <t>240-250°C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</si>
  <si>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</si>
  <si>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</si>
  <si>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</si>
  <si>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</si>
  <si>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</si>
  <si>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</si>
  <si>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</si>
  <si>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</si>
  <si>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</si>
  <si>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</si>
  <si>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</si>
  <si>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</si>
  <si>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</si>
  <si>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</si>
  <si>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</si>
  <si>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</si>
  <si>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</si>
  <si>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</si>
  <si>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</si>
  <si>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</si>
  <si>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</si>
  <si>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</si>
  <si>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Pain blanc sur levain liquide (Ferrandi)</t>
  </si>
  <si>
    <t xml:space="preserve">        ↳ Farine de tradition française T65</t>
  </si>
  <si>
    <t>matiere</t>
  </si>
  <si>
    <t xml:space="preserve">        ↳ Eau (robinet - moy. France 2026)</t>
  </si>
  <si>
    <t xml:space="preserve">        ↳ Levain liquide (rafraîchi, Ferrandi)</t>
  </si>
  <si>
    <t xml:space="preserve">            ↳ Levain chef (Ferrandi)</t>
  </si>
  <si>
    <t xml:space="preserve">                ↳ Miel toutes fleurs vrac</t>
  </si>
  <si>
    <t xml:space="preserve">                ↳ Eau (robinet - moy. France 2026)</t>
  </si>
  <si>
    <t xml:space="preserve">                ↳ Farine de seigle T130</t>
  </si>
  <si>
    <t xml:space="preserve">            ↳ Eau (robinet - moy. France 2026)</t>
  </si>
  <si>
    <t xml:space="preserve">            ↳ Farine de tradition française T65</t>
  </si>
  <si>
    <t xml:space="preserve">        ↳ Sel fin de cuisine</t>
  </si>
  <si>
    <t xml:space="preserve">    ↳ jambon cuit supérieur AC 3 noix (noix-sous-noix et patissière)</t>
  </si>
  <si>
    <t xml:space="preserve">    ↳ Beurre doux 82% MG plaquette</t>
  </si>
  <si>
    <t xml:space="preserve">    ↳ Moutarde à l'ancienne grains</t>
  </si>
  <si>
    <t xml:space="preserve">    ↳ Emmental râpé — à réactualiser</t>
  </si>
  <si>
    <t xml:space="preserve">    ↳ Crème liquide entière 35% MG UHT</t>
  </si>
  <si>
    <t>Fiche technique — Croque-monsieur revisité (Ferrandi)</t>
  </si>
  <si>
    <t>Croque-monsieur revisité (Ferrandi)  FER-CROQUEMONS</t>
  </si>
  <si>
    <t>1.</t>
  </si>
  <si>
    <t>2.</t>
  </si>
  <si>
    <t xml:space="preserve">    Pain blanc sur levain liquide (Ferrandi)</t>
  </si>
  <si>
    <t>3.</t>
  </si>
  <si>
    <t>↳ Pain blanc sur levain liquide (Ferrandi)  FER-PAINBLANC</t>
  </si>
  <si>
    <t xml:space="preserve">    Farine de tradition française T65</t>
  </si>
  <si>
    <t xml:space="preserve">    Eau (robinet - moy. France 2026)</t>
  </si>
  <si>
    <t xml:space="preserve">    Levain liquide (rafraîchi, Ferrandi)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</si>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</sst>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0.75</v>
      </c>
      <c r="C3" t="s" s="5">
        <v>3</v>
      </c>
      <c r="D3"/>
      <c r="E3"/>
      <c r="F3"/>
    </row>
    <row r="4">
      <c r="A4" t="s">
        <v>4</v>
      </c>
      <c r="B4" s="6">
        <f>$B$2*B3</f>
        <v>0.75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0.126316</v>
      </c>
      <c r="E7" s="6">
        <f>D7*$B$2</f>
        <v>0.126316</v>
      </c>
      <c r="F7" t="s">
        <v>15</v>
      </c>
      <c r="G7" s="8">
        <f>E7*0.0042999928</f>
        <v>0.000543</v>
      </c>
    </row>
    <row r="8">
      <c r="A8" t="s" s="9">
        <v>16</v>
      </c>
      <c r="B8" t="s">
        <v>17</v>
      </c>
      <c r="C8" t="s">
        <v>18</v>
      </c>
      <c r="D8" s="4">
        <v>0.3</v>
      </c>
      <c r="E8" s="6">
        <f>D8*$B$2</f>
        <v>0.3</v>
      </c>
      <c r="F8" t="s">
        <v>19</v>
      </c>
      <c r="G8" s="8">
        <f>E8*0</f>
        <v>0</v>
      </c>
    </row>
    <row r="9">
      <c r="A9" t="s">
        <v>20</v>
      </c>
      <c r="B9" t="s">
        <v>21</v>
      </c>
      <c r="C9" t="s">
        <v>22</v>
      </c>
      <c r="D9" s="4">
        <v>0.4</v>
      </c>
      <c r="E9" s="6">
        <f>D9*$B$2</f>
        <v>0.4</v>
      </c>
      <c r="F9" t="s">
        <v>3</v>
      </c>
      <c r="G9" s="8">
        <f>E9*7.5</f>
        <v>3</v>
      </c>
    </row>
    <row r="10">
      <c r="A10" t="s">
        <v>23</v>
      </c>
      <c r="B10" t="s">
        <v>24</v>
      </c>
      <c r="C10" t="s">
        <v>25</v>
      </c>
      <c r="D10" s="4">
        <v>0.005368</v>
      </c>
      <c r="E10" s="6">
        <f>D10*$B$2</f>
        <v>0.005368</v>
      </c>
      <c r="F10" t="s">
        <v>3</v>
      </c>
      <c r="G10" s="8">
        <f>E10*1.200094125</f>
        <v>0.006442</v>
      </c>
    </row>
    <row r="11">
      <c r="A11" t="s">
        <v>26</v>
      </c>
      <c r="B11" t="s">
        <v>27</v>
      </c>
      <c r="C11" t="s">
        <v>28</v>
      </c>
      <c r="D11" s="4">
        <v>0.174</v>
      </c>
      <c r="E11" s="6">
        <f>D11*$B$2</f>
        <v>0.174</v>
      </c>
      <c r="F11" t="s">
        <v>3</v>
      </c>
      <c r="G11" s="8">
        <f>E11*0.82</f>
        <v>0.14268</v>
      </c>
    </row>
    <row r="12">
      <c r="A12" t="s">
        <v>29</v>
      </c>
      <c r="B12" t="s">
        <v>30</v>
      </c>
      <c r="C12" t="s">
        <v>31</v>
      </c>
      <c r="D12" s="4">
        <v>0.18</v>
      </c>
      <c r="E12" s="6">
        <f>D12*$B$2</f>
        <v>0.18</v>
      </c>
      <c r="F12" t="s">
        <v>3</v>
      </c>
      <c r="G12" s="8">
        <f>E12*5.2</f>
        <v>0.936</v>
      </c>
    </row>
    <row r="13">
      <c r="A13" t="s">
        <v>32</v>
      </c>
      <c r="B13" t="s">
        <v>33</v>
      </c>
      <c r="C13" t="s">
        <v>34</v>
      </c>
      <c r="D13" s="4">
        <v>0.2</v>
      </c>
      <c r="E13" s="6">
        <f>D13*$B$2</f>
        <v>0.2</v>
      </c>
      <c r="F13" t="s">
        <v>15</v>
      </c>
      <c r="G13" s="8">
        <f>E13*6</f>
        <v>1.2</v>
      </c>
    </row>
    <row r="14">
      <c r="A14" t="s">
        <v>35</v>
      </c>
      <c r="B14" t="s">
        <v>36</v>
      </c>
      <c r="C14" t="s">
        <v>37</v>
      </c>
      <c r="D14" s="4">
        <v>0.02</v>
      </c>
      <c r="E14" s="6">
        <f>D14*$B$2</f>
        <v>0.02</v>
      </c>
      <c r="F14" t="s">
        <v>3</v>
      </c>
      <c r="G14" s="8">
        <f>E14*4.5</f>
        <v>0.09</v>
      </c>
    </row>
    <row r="15">
      <c r="A15" t="s">
        <v>38</v>
      </c>
      <c r="B15" t="s">
        <v>39</v>
      </c>
      <c r="C15" t="s">
        <v>37</v>
      </c>
      <c r="D15" s="4">
        <v>0.0033</v>
      </c>
      <c r="E15" s="6">
        <f>D15*$B$2</f>
        <v>0.0033</v>
      </c>
      <c r="F15" t="s">
        <v>3</v>
      </c>
      <c r="G15" s="8">
        <f>E15*0.35</f>
        <v>0.001155</v>
      </c>
    </row>
    <row r="16">
      <c r="A16" t="s">
        <v>40</v>
      </c>
      <c r="B16" t="s">
        <v>41</v>
      </c>
      <c r="C16" t="s">
        <v>42</v>
      </c>
      <c r="D16" s="4">
        <v>0.000316</v>
      </c>
      <c r="E16" s="6">
        <f>D16*$B$2</f>
        <v>0.000316</v>
      </c>
      <c r="F16" t="s">
        <v>3</v>
      </c>
      <c r="G16" s="8">
        <f>E16*5.7961359094</f>
        <v>0.001832</v>
      </c>
    </row>
    <row r="17">
      <c r="A17"/>
      <c r="B17"/>
      <c r="C17"/>
      <c r="D17"/>
      <c r="E17"/>
      <c r="F17" t="s" s="10">
        <v>43</v>
      </c>
      <c r="G17" s="11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48</v>
      </c>
      <c r="F1" t="s" s="7">
        <v>49</v>
      </c>
    </row>
    <row r="2">
      <c r="A2" t="s">
        <v>50</v>
      </c>
      <c r="B2">
        <v>1</v>
      </c>
      <c r="C2" t="s">
        <v>51</v>
      </c>
      <c r="D2" t="s" s="12">
        <v>52</v>
      </c>
      <c r="E2" t="s" s="12"/>
      <c r="F2" t="s">
        <v>53</v>
      </c>
    </row>
    <row r="3">
      <c r="A3" t="s">
        <v>50</v>
      </c>
      <c r="B3">
        <v>2</v>
      </c>
      <c r="C3" t="s">
        <v>54</v>
      </c>
      <c r="D3" t="s" s="12">
        <v>55</v>
      </c>
      <c r="E3" t="s" s="12">
        <v>56</v>
      </c>
      <c r="F3" t="s">
        <v>57</v>
      </c>
    </row>
    <row r="4">
      <c r="A4" t="s">
        <v>50</v>
      </c>
      <c r="B4">
        <v>3</v>
      </c>
      <c r="C4" t="s">
        <v>58</v>
      </c>
      <c r="D4" t="s" s="12">
        <v>59</v>
      </c>
      <c r="E4" t="s" s="12">
        <v>60</v>
      </c>
      <c r="F4" t="s">
        <v>61</v>
      </c>
    </row>
    <row r="5">
      <c r="A5" t="s">
        <v>62</v>
      </c>
      <c r="B5">
        <v>1</v>
      </c>
      <c r="C5" t="s">
        <v>63</v>
      </c>
      <c r="D5" t="s" s="12">
        <v>64</v>
      </c>
      <c r="E5" t="s" s="12"/>
      <c r="F5" t="s">
        <v>65</v>
      </c>
    </row>
    <row r="6">
      <c r="A6" t="s">
        <v>62</v>
      </c>
      <c r="B6">
        <v>2</v>
      </c>
      <c r="C6" t="s">
        <v>66</v>
      </c>
      <c r="D6" t="s" s="12">
        <v>67</v>
      </c>
      <c r="E6" t="s" s="12">
        <v>68</v>
      </c>
      <c r="F6" t="s">
        <v>53</v>
      </c>
    </row>
    <row r="7">
      <c r="A7" t="s">
        <v>62</v>
      </c>
      <c r="B7">
        <v>3</v>
      </c>
      <c r="C7" t="s">
        <v>69</v>
      </c>
      <c r="D7" t="s" s="12">
        <v>70</v>
      </c>
      <c r="E7" t="s" s="12"/>
      <c r="F7" t="s">
        <v>71</v>
      </c>
    </row>
    <row r="8">
      <c r="A8" t="s">
        <v>62</v>
      </c>
      <c r="B8">
        <v>4</v>
      </c>
      <c r="C8" t="s">
        <v>72</v>
      </c>
      <c r="D8" t="s" s="12">
        <v>73</v>
      </c>
      <c r="E8" t="s" s="12"/>
      <c r="F8" t="s">
        <v>74</v>
      </c>
    </row>
    <row r="9">
      <c r="A9" t="s">
        <v>62</v>
      </c>
      <c r="B9">
        <v>5</v>
      </c>
      <c r="C9" t="s">
        <v>75</v>
      </c>
      <c r="D9" t="s" s="12">
        <v>76</v>
      </c>
      <c r="E9" t="s" s="12">
        <v>77</v>
      </c>
      <c r="F9" t="s">
        <v>71</v>
      </c>
    </row>
    <row r="10">
      <c r="A10" t="s">
        <v>78</v>
      </c>
      <c r="B10">
        <v>1</v>
      </c>
      <c r="C10" t="s">
        <v>79</v>
      </c>
      <c r="D10" t="s" s="12">
        <v>80</v>
      </c>
      <c r="E10" t="s" s="12">
        <v>81</v>
      </c>
      <c r="F10" t="s">
        <v>82</v>
      </c>
    </row>
    <row r="11">
      <c r="A11" t="s">
        <v>78</v>
      </c>
      <c r="B11">
        <v>2</v>
      </c>
      <c r="C11" t="s">
        <v>79</v>
      </c>
      <c r="D11" t="s" s="12">
        <v>83</v>
      </c>
      <c r="E11" t="s" s="12"/>
      <c r="F11"/>
    </row>
    <row r="12">
      <c r="A12" t="s">
        <v>78</v>
      </c>
      <c r="B12">
        <v>3</v>
      </c>
      <c r="C12" t="s">
        <v>66</v>
      </c>
      <c r="D12" t="s" s="12">
        <v>84</v>
      </c>
      <c r="E12" t="s" s="12"/>
      <c r="F12"/>
    </row>
    <row r="13">
      <c r="A13" t="s">
        <v>78</v>
      </c>
      <c r="B13">
        <v>4</v>
      </c>
      <c r="C13" t="s">
        <v>79</v>
      </c>
      <c r="D13" t="s" s="12">
        <v>85</v>
      </c>
      <c r="E13" t="s" s="12">
        <v>86</v>
      </c>
      <c r="F13" t="s">
        <v>87</v>
      </c>
    </row>
    <row r="14">
      <c r="A14" t="s">
        <v>88</v>
      </c>
      <c r="B14">
        <v>1</v>
      </c>
      <c r="C14" t="s">
        <v>79</v>
      </c>
      <c r="D14" t="s" s="12">
        <v>89</v>
      </c>
      <c r="E14" t="s" s="12">
        <v>81</v>
      </c>
      <c r="F14" t="s">
        <v>82</v>
      </c>
    </row>
    <row r="15">
      <c r="A15" t="s">
        <v>88</v>
      </c>
      <c r="B15">
        <v>2</v>
      </c>
      <c r="C15" t="s">
        <v>66</v>
      </c>
      <c r="D15" t="s" s="12">
        <v>90</v>
      </c>
      <c r="E15" t="s" s="12"/>
      <c r="F15"/>
    </row>
    <row r="16">
      <c r="A16" t="s">
        <v>88</v>
      </c>
      <c r="B16">
        <v>3</v>
      </c>
      <c r="C16" t="s">
        <v>91</v>
      </c>
      <c r="D16" t="s" s="12">
        <v>92</v>
      </c>
      <c r="E16" t="s" s="12">
        <v>93</v>
      </c>
      <c r="F16" t="s">
        <v>94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95</v>
      </c>
      <c r="B1" t="s" s="7">
        <v>96</v>
      </c>
      <c r="C1" t="s" s="7">
        <v>97</v>
      </c>
      <c r="D1" t="s" s="7">
        <v>98</v>
      </c>
      <c r="E1" t="s" s="7">
        <v>10</v>
      </c>
    </row>
    <row r="2">
      <c r="A2">
        <v>0</v>
      </c>
      <c r="B2" t="s">
        <v>50</v>
      </c>
      <c r="C2" t="s">
        <v>99</v>
      </c>
      <c r="D2" s="6">
        <f>'Besoins'!$B$2*0.75</f>
        <v>0.75</v>
      </c>
      <c r="E2" t="s">
        <v>3</v>
      </c>
    </row>
    <row r="3">
      <c r="A3">
        <v>1</v>
      </c>
      <c r="B3" t="s">
        <v>100</v>
      </c>
      <c r="C3" t="s">
        <v>99</v>
      </c>
      <c r="D3" s="6">
        <f>'Besoins'!$B$2*0.3</f>
        <v>0.3</v>
      </c>
      <c r="E3" t="s">
        <v>3</v>
      </c>
    </row>
    <row r="4">
      <c r="A4">
        <v>2</v>
      </c>
      <c r="B4" t="s">
        <v>101</v>
      </c>
      <c r="C4" t="s">
        <v>102</v>
      </c>
      <c r="D4" s="6">
        <f>'Besoins'!$B$2*0.15</f>
        <v>0.15</v>
      </c>
      <c r="E4" t="s">
        <v>3</v>
      </c>
    </row>
    <row r="5">
      <c r="A5">
        <v>2</v>
      </c>
      <c r="B5" t="s">
        <v>103</v>
      </c>
      <c r="C5" t="s">
        <v>102</v>
      </c>
      <c r="D5" s="6">
        <f>'Besoins'!$B$2*0.096</f>
        <v>0.096</v>
      </c>
      <c r="E5" t="s">
        <v>15</v>
      </c>
    </row>
    <row r="6">
      <c r="A6">
        <v>2</v>
      </c>
      <c r="B6" t="s">
        <v>104</v>
      </c>
      <c r="C6" t="s">
        <v>99</v>
      </c>
      <c r="D6" s="6">
        <f>'Besoins'!$B$2*0.06</f>
        <v>0.06</v>
      </c>
      <c r="E6" t="s">
        <v>3</v>
      </c>
    </row>
    <row r="7">
      <c r="A7">
        <v>3</v>
      </c>
      <c r="B7" t="s">
        <v>105</v>
      </c>
      <c r="C7" t="s">
        <v>99</v>
      </c>
      <c r="D7" s="6">
        <f>'Besoins'!$B$2*0.012</f>
        <v>0.012</v>
      </c>
      <c r="E7" t="s">
        <v>3</v>
      </c>
    </row>
    <row r="8">
      <c r="A8">
        <v>4</v>
      </c>
      <c r="B8" t="s">
        <v>106</v>
      </c>
      <c r="C8" t="s">
        <v>102</v>
      </c>
      <c r="D8" s="6">
        <f>'Besoins'!$B$2*0.0003157895</f>
        <v>0.000316</v>
      </c>
      <c r="E8" t="s">
        <v>3</v>
      </c>
    </row>
    <row r="9">
      <c r="A9">
        <v>4</v>
      </c>
      <c r="B9" t="s">
        <v>107</v>
      </c>
      <c r="C9" t="s">
        <v>102</v>
      </c>
      <c r="D9" s="6">
        <f>'Besoins'!$B$2*0.0063157895</f>
        <v>0.006316</v>
      </c>
      <c r="E9" t="s">
        <v>15</v>
      </c>
    </row>
    <row r="10">
      <c r="A10">
        <v>4</v>
      </c>
      <c r="B10" t="s">
        <v>108</v>
      </c>
      <c r="C10" t="s">
        <v>102</v>
      </c>
      <c r="D10" s="6">
        <f>'Besoins'!$B$2*0.0053684211</f>
        <v>0.005368</v>
      </c>
      <c r="E10" t="s">
        <v>3</v>
      </c>
    </row>
    <row r="11">
      <c r="A11">
        <v>3</v>
      </c>
      <c r="B11" t="s">
        <v>109</v>
      </c>
      <c r="C11" t="s">
        <v>102</v>
      </c>
      <c r="D11" s="6">
        <f>'Besoins'!$B$2*0.024</f>
        <v>0.024</v>
      </c>
      <c r="E11" t="s">
        <v>15</v>
      </c>
    </row>
    <row r="12">
      <c r="A12">
        <v>3</v>
      </c>
      <c r="B12" t="s">
        <v>110</v>
      </c>
      <c r="C12" t="s">
        <v>102</v>
      </c>
      <c r="D12" s="6">
        <f>'Besoins'!$B$2*0.024</f>
        <v>0.024</v>
      </c>
      <c r="E12" t="s">
        <v>3</v>
      </c>
    </row>
    <row r="13">
      <c r="A13">
        <v>2</v>
      </c>
      <c r="B13" t="s">
        <v>111</v>
      </c>
      <c r="C13" t="s">
        <v>102</v>
      </c>
      <c r="D13" s="6">
        <f>'Besoins'!$B$2*0.0033</f>
        <v>0.0033</v>
      </c>
      <c r="E13" t="s">
        <v>3</v>
      </c>
    </row>
    <row r="14">
      <c r="A14">
        <v>1</v>
      </c>
      <c r="B14" t="s">
        <v>112</v>
      </c>
      <c r="C14" t="s">
        <v>102</v>
      </c>
      <c r="D14" s="6">
        <f>'Besoins'!$B$2*0.3</f>
        <v>0.3</v>
      </c>
      <c r="E14" t="s">
        <v>3</v>
      </c>
    </row>
    <row r="15">
      <c r="A15">
        <v>1</v>
      </c>
      <c r="B15" t="s">
        <v>113</v>
      </c>
      <c r="C15" t="s">
        <v>102</v>
      </c>
      <c r="D15" s="6">
        <f>'Besoins'!$B$2*0.18</f>
        <v>0.18</v>
      </c>
      <c r="E15" t="s">
        <v>3</v>
      </c>
    </row>
    <row r="16">
      <c r="A16">
        <v>1</v>
      </c>
      <c r="B16" t="s">
        <v>114</v>
      </c>
      <c r="C16" t="s">
        <v>102</v>
      </c>
      <c r="D16" s="6">
        <f>'Besoins'!$B$2*0.02</f>
        <v>0.02</v>
      </c>
      <c r="E16" t="s">
        <v>3</v>
      </c>
    </row>
    <row r="17">
      <c r="A17">
        <v>1</v>
      </c>
      <c r="B17" t="s">
        <v>115</v>
      </c>
      <c r="C17" t="s">
        <v>102</v>
      </c>
      <c r="D17" s="6">
        <f>'Besoins'!$B$2*0.4</f>
        <v>0.4</v>
      </c>
      <c r="E17" t="s">
        <v>3</v>
      </c>
    </row>
    <row r="18">
      <c r="A18">
        <v>1</v>
      </c>
      <c r="B18" t="s">
        <v>116</v>
      </c>
      <c r="C18" t="s">
        <v>102</v>
      </c>
      <c r="D18" s="6">
        <f>'Besoins'!$B$2*0.2</f>
        <v>0.2</v>
      </c>
      <c r="E1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117</v>
      </c>
      <c r="B1"/>
      <c r="C1"/>
      <c r="D1"/>
    </row>
    <row r="2">
      <c r="A2" t="str" s="13">
        <f>"FER-CROQUEMONS · BOU.SNACKING · référence : "&amp;Besoins!B3&amp;" "&amp;Besoins!C3&amp;" · multiplicateur réglable sur la feuille ""Besoins"""</f>
        <v>FER-CROQUEMONS · BOU.SNACKING · référence : 0,75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118</v>
      </c>
      <c r="B4"/>
      <c r="C4"/>
      <c r="D4"/>
    </row>
    <row r="5">
      <c r="A5" t="s" s="15">
        <v>119</v>
      </c>
      <c r="B5" t="str" s="12">
        <f>"[MÉLANGER] "&amp;Procedure!D2</f>
        <v>[MÉLANGER] Mélangez beurre et moutarde. Mélangez emmental et crème pour la tartinade.</v>
      </c>
      <c r="C5"/>
      <c r="D5"/>
    </row>
    <row r="6">
      <c r="A6"/>
      <c r="B6" t="str">
        <f>Besoins!B12</f>
        <v>Beurre doux 82% MG plaquette</v>
      </c>
      <c r="C6" s="6">
        <f>Besoins!E12</f>
        <v>0.18</v>
      </c>
      <c r="D6" t="str">
        <f>Besoins!F12</f>
        <v>kg</v>
      </c>
    </row>
    <row r="7">
      <c r="A7"/>
      <c r="B7" t="str">
        <f>Besoins!B14</f>
        <v>Moutarde à l'ancienne grains</v>
      </c>
      <c r="C7" s="6">
        <f>Besoins!E14</f>
        <v>0.02</v>
      </c>
      <c r="D7" t="str">
        <f>Besoins!F14</f>
        <v>kg</v>
      </c>
    </row>
    <row r="8">
      <c r="A8"/>
      <c r="B8" t="str">
        <f>Besoins!B9</f>
        <v>Emmental râpé — à réactualiser</v>
      </c>
      <c r="C8" s="6">
        <f>Besoins!E9</f>
        <v>0.4</v>
      </c>
      <c r="D8" t="str">
        <f>Besoins!F9</f>
        <v>kg</v>
      </c>
    </row>
    <row r="9">
      <c r="A9"/>
      <c r="B9" t="str">
        <f>Besoins!B13</f>
        <v>Crème liquide entière 35% MG UHT</v>
      </c>
      <c r="C9" s="6">
        <f>Besoins!E13</f>
        <v>0.2</v>
      </c>
      <c r="D9" t="str">
        <f>Besoins!F13</f>
        <v>lt</v>
      </c>
    </row>
    <row r="10">
      <c r="A10" t="s" s="15">
        <v>120</v>
      </c>
      <c r="B10" t="str" s="12">
        <f>"[ÉTENDRE] "&amp;Procedure!D3</f>
        <v>[ÉTENDRE] Étalez le beurre moutarde sur le pain, passez au four chaud.</v>
      </c>
      <c r="C10"/>
      <c r="D10"/>
    </row>
    <row r="11">
      <c r="A11"/>
      <c r="B11" t="s">
        <v>121</v>
      </c>
      <c r="C11" s="6">
        <f>'Besoins'!$B$2*0.3</f>
        <v>0.3</v>
      </c>
      <c r="D11" t="s">
        <v>3</v>
      </c>
    </row>
    <row r="12">
      <c r="A12"/>
      <c r="B12" t="str" s="16">
        <f>"ℹ "&amp;Procedure!E3</f>
        <v>ℹ</v>
      </c>
      <c r="C12"/>
      <c r="D12"/>
    </row>
    <row r="13">
      <c r="A13" t="s" s="15">
        <v>122</v>
      </c>
      <c r="B13" t="str" s="12">
        <f>"[COUPER] "&amp;Procedure!D4</f>
        <v>[COUPER] Jambon coupé en deux, tartinade emmental. Enfournez.</v>
      </c>
      <c r="C13"/>
      <c r="D13"/>
    </row>
    <row r="14">
      <c r="A14"/>
      <c r="B14" t="str">
        <f>Besoins!B8</f>
        <v>jambon cuit supérieur AC 3 noix (noix-sous-noix et patissière)</v>
      </c>
      <c r="C14" s="6">
        <f>Besoins!E8</f>
        <v>0.3</v>
      </c>
      <c r="D14" t="str">
        <f>Besoins!F8</f>
        <v>kg</v>
      </c>
    </row>
    <row r="15">
      <c r="A15"/>
      <c r="B15" t="str" s="16">
        <f>"ℹ "&amp;Procedure!E4</f>
        <v>ℹ</v>
      </c>
      <c r="C15"/>
      <c r="D15"/>
    </row>
    <row r="16">
      <c r="A16"/>
      <c r="B16"/>
      <c r="C16"/>
      <c r="D16"/>
    </row>
    <row r="17">
      <c r="A17" t="s" s="14">
        <v>123</v>
      </c>
      <c r="B17"/>
      <c r="C17"/>
      <c r="D17"/>
    </row>
    <row r="18">
      <c r="A18" t="s" s="15">
        <v>119</v>
      </c>
      <c r="B18" t="str" s="12">
        <f>"[FRASER] "&amp;Procedure!D5</f>
        <v>[FRASER] Fraser farine (500g) et eau (320g) 3 min, puis autolyser.</v>
      </c>
      <c r="C18"/>
      <c r="D18"/>
    </row>
    <row r="19">
      <c r="A19"/>
      <c r="B19" t="s">
        <v>124</v>
      </c>
      <c r="C19" s="6">
        <f>'Besoins'!$B$2*0.15</f>
        <v>0.15</v>
      </c>
      <c r="D19" t="s">
        <v>3</v>
      </c>
    </row>
    <row r="20">
      <c r="A20"/>
      <c r="B20" t="s">
        <v>125</v>
      </c>
      <c r="C20" s="6">
        <f>'Besoins'!$B$2*0.096</f>
        <v>0.096</v>
      </c>
      <c r="D20" t="s">
        <v>15</v>
      </c>
    </row>
    <row r="21">
      <c r="A21" t="s" s="15">
        <v>120</v>
      </c>
      <c r="B21" t="str" s="12">
        <f>"[INCORPORER] "&amp;Procedure!D6</f>
        <v>[INCORPORER] Ajouter le levain (200g) en deux fois et le sel (11g), pétrir 8 min lent + 2 min moyen.</v>
      </c>
      <c r="C21"/>
      <c r="D21"/>
    </row>
    <row r="22">
      <c r="A22"/>
      <c r="B22" t="s">
        <v>126</v>
      </c>
      <c r="C22" s="6">
        <f>'Besoins'!$B$2*0.06</f>
        <v>0.06</v>
      </c>
      <c r="D22" t="s">
        <v>3</v>
      </c>
    </row>
    <row r="23">
      <c r="A23"/>
      <c r="B23" t="str">
        <f>Besoins!B15</f>
        <v>Sel fin de cuisine</v>
      </c>
      <c r="C23" s="6">
        <f>Besoins!E15</f>
        <v>0.0033</v>
      </c>
      <c r="D23" t="str">
        <f>Besoins!F15</f>
        <v>kg</v>
      </c>
    </row>
    <row r="24">
      <c r="A24"/>
      <c r="B24" t="str" s="16">
        <f>"ℹ "&amp;Procedure!E6</f>
        <v>ℹ</v>
      </c>
      <c r="C24"/>
      <c r="D24"/>
    </row>
    <row r="25">
      <c r="A25" t="s" s="15">
        <v>122</v>
      </c>
      <c r="B25" t="str" s="12">
        <f>"[POINTER] "&amp;Procedure!D7</f>
        <v>[POINTER] Pointer avec 3 rabats successifs espacés de 20 min, puis pointage final.</v>
      </c>
      <c r="C25"/>
      <c r="D25"/>
    </row>
    <row r="26">
      <c r="A26" t="s" s="15">
        <v>127</v>
      </c>
      <c r="B26" t="str" s="12">
        <f>"[DIVISER] "&amp;Procedure!D8</f>
        <v>[DIVISER] Diviser en 2 pâtons de 500g, replier les 4 côtés vers le centre, bouler légèrement, détendre.</v>
      </c>
      <c r="C26"/>
      <c r="D26"/>
    </row>
    <row r="27">
      <c r="A27" t="s" s="15">
        <v>128</v>
      </c>
      <c r="B27" t="str" s="12">
        <f>"[DÉGAZER] "&amp;Procedure!D9</f>
        <v>[DÉGAZER] Dégazer, remodeler, soudure vers le haut, apprêt, grigner en polka. Enfourner puis sécher porte ouverte.</v>
      </c>
      <c r="C27"/>
      <c r="D27"/>
    </row>
    <row r="28">
      <c r="A28"/>
      <c r="B28" t="str" s="16">
        <f>"ℹ "&amp;Procedure!E9</f>
        <v>ℹ</v>
      </c>
      <c r="C28"/>
      <c r="D28"/>
    </row>
    <row r="29">
      <c r="A29"/>
      <c r="B29"/>
      <c r="C29"/>
      <c r="D29"/>
    </row>
    <row r="30">
      <c r="A30" t="s" s="14">
        <v>129</v>
      </c>
      <c r="B30"/>
      <c r="C30"/>
      <c r="D30"/>
    </row>
    <row r="31">
      <c r="A31" t="s" s="15">
        <v>119</v>
      </c>
      <c r="B31" t="str" s="12">
        <f>"[VERSER] "&amp;Procedure!D10</f>
        <v>[VERSER] Verser l'eau (120g) à 45°C dans le bocal du levain, délayer légèrement à la maryse.</v>
      </c>
      <c r="C31"/>
      <c r="D31"/>
    </row>
    <row r="32">
      <c r="A32"/>
      <c r="B32" t="s">
        <v>125</v>
      </c>
      <c r="C32" s="6">
        <f>'Besoins'!$B$2*0.024</f>
        <v>0.024</v>
      </c>
      <c r="D32" t="s">
        <v>15</v>
      </c>
    </row>
    <row r="33">
      <c r="A33"/>
      <c r="B33" t="str" s="16">
        <f>"ℹ "&amp;Procedure!E10</f>
        <v>ℹ</v>
      </c>
      <c r="C33"/>
      <c r="D33"/>
    </row>
    <row r="34">
      <c r="A34" t="s" s="15">
        <v>120</v>
      </c>
      <c r="B34" t="str" s="12">
        <f>"[VERSER] "&amp;Procedure!D11</f>
        <v>[VERSER] Verser le levain tout point (60g) dans un saladier, fouetter jusqu'à petites bulles.</v>
      </c>
      <c r="C34"/>
      <c r="D34"/>
    </row>
    <row r="35">
      <c r="A35"/>
      <c r="B35" t="s">
        <v>130</v>
      </c>
      <c r="C35" s="6">
        <f>'Besoins'!$B$2*0.012</f>
        <v>0.012</v>
      </c>
      <c r="D35" t="s">
        <v>3</v>
      </c>
    </row>
    <row r="36">
      <c r="A36" t="s" s="15">
        <v>122</v>
      </c>
      <c r="B36" t="str" s="12">
        <f>"[INCORPORER] "&amp;Procedure!D12</f>
        <v>[INCORPORER] Ajouter la farine de tradition T65 (120g), mélanger au fouet.</v>
      </c>
      <c r="C36"/>
      <c r="D36"/>
    </row>
    <row r="37">
      <c r="A37"/>
      <c r="B37" t="s">
        <v>124</v>
      </c>
      <c r="C37" s="6">
        <f>'Besoins'!$B$2*0.024</f>
        <v>0.024</v>
      </c>
      <c r="D37" t="s">
        <v>3</v>
      </c>
    </row>
    <row r="38">
      <c r="A38" t="s" s="15">
        <v>127</v>
      </c>
      <c r="B38" t="str" s="12">
        <f>"[VERSER] "&amp;Procedure!D13</f>
        <v>[VERSER] Verser dans un bocal propre, réserver au chaud jusqu'à tripler de volume, grosses bulles, début de crevasses.</v>
      </c>
      <c r="C38"/>
      <c r="D38"/>
    </row>
    <row r="39">
      <c r="A39"/>
      <c r="B39" t="str" s="16">
        <f>"ℹ "&amp;Procedure!E13</f>
        <v>ℹ</v>
      </c>
      <c r="C39"/>
      <c r="D39"/>
    </row>
    <row r="40">
      <c r="A40"/>
      <c r="B40"/>
      <c r="C40"/>
      <c r="D40"/>
    </row>
    <row r="41">
      <c r="A41" t="s" s="14">
        <v>131</v>
      </c>
      <c r="B41"/>
      <c r="C41"/>
      <c r="D41"/>
    </row>
    <row r="42">
      <c r="A42" t="s" s="15">
        <v>119</v>
      </c>
      <c r="B42" t="str" s="12">
        <f>"[VERSER] "&amp;Procedure!D14</f>
        <v>[VERSER] Dans un saladier, verser le miel (5g) et l'eau (100g) à 45°C, mélanger pour dissoudre.</v>
      </c>
      <c r="C42"/>
      <c r="D42"/>
    </row>
    <row r="43">
      <c r="A43"/>
      <c r="B43" t="str">
        <f>Besoins!B16</f>
        <v>Miel toutes fleurs vrac</v>
      </c>
      <c r="C43" s="6">
        <f>Besoins!E16</f>
        <v>0.000316</v>
      </c>
      <c r="D43" t="str">
        <f>Besoins!F16</f>
        <v>kg</v>
      </c>
    </row>
    <row r="44">
      <c r="A44"/>
      <c r="B44" t="s">
        <v>125</v>
      </c>
      <c r="C44" s="6">
        <f>'Besoins'!$B$2*0.0063157895</f>
        <v>0.006316</v>
      </c>
      <c r="D44" t="s">
        <v>15</v>
      </c>
    </row>
    <row r="45">
      <c r="A45"/>
      <c r="B45" t="str" s="16">
        <f>"ℹ "&amp;Procedure!E14</f>
        <v>ℹ</v>
      </c>
      <c r="C45"/>
      <c r="D45"/>
    </row>
    <row r="46">
      <c r="A46" t="s" s="15">
        <v>120</v>
      </c>
      <c r="B46" t="str" s="12">
        <f>"[INCORPORER] "&amp;Procedure!D15</f>
        <v>[INCORPORER] Incorporer la farine de seigle (85g) au fouet.</v>
      </c>
      <c r="C46"/>
      <c r="D46"/>
    </row>
    <row r="47">
      <c r="A47"/>
      <c r="B47" t="str">
        <f>Besoins!B10</f>
        <v>Farine de seigle T130</v>
      </c>
      <c r="C47" s="6">
        <f>Besoins!E10</f>
        <v>0.005368</v>
      </c>
      <c r="D47" t="str">
        <f>Besoins!F10</f>
        <v>kg</v>
      </c>
    </row>
    <row r="48">
      <c r="A48" t="s" s="15">
        <v>122</v>
      </c>
      <c r="B48" t="str" s="12">
        <f>"[METTRE] "&amp;Procedure!D16</f>
        <v>[METTRE] Mettre dans un bocal propre, réserver au chaud jusqu'à odeur marquée et grosses bulles, texture façon mousse au chocolat.</v>
      </c>
      <c r="C48"/>
      <c r="D48"/>
    </row>
    <row r="49">
      <c r="A49"/>
      <c r="B49" t="str" s="16">
        <f>"ℹ "&amp;Procedure!E16</f>
        <v>ℹ</v>
      </c>
      <c r="C49"/>
      <c r="D49"/>
    </row>
    <row r="50">
      <c r="A50"/>
      <c r="B50"/>
      <c r="C50"/>
      <c r="D50"/>
    </row>
    <row r="51">
      <c r="A51" t="s" s="17">
        <v>132</v>
      </c>
      <c r="B51"/>
      <c r="C51"/>
      <c r="D51"/>
    </row>
  </sheetData>
  <sheetProtection sheet="1"/>
  <mergeCells count="30">
    <mergeCell ref="A1:D1"/>
    <mergeCell ref="A2:D2"/>
    <mergeCell ref="A4:D4"/>
    <mergeCell ref="B5:D5"/>
    <mergeCell ref="B10:D10"/>
    <mergeCell ref="B12:D12"/>
    <mergeCell ref="B13:D13"/>
    <mergeCell ref="B15:D15"/>
    <mergeCell ref="A17:D17"/>
    <mergeCell ref="B18:D18"/>
    <mergeCell ref="B21:D21"/>
    <mergeCell ref="B24:D24"/>
    <mergeCell ref="B25:D25"/>
    <mergeCell ref="B26:D26"/>
    <mergeCell ref="B27:D27"/>
    <mergeCell ref="B28:D28"/>
    <mergeCell ref="A30:D30"/>
    <mergeCell ref="B31:D31"/>
    <mergeCell ref="B33:D33"/>
    <mergeCell ref="B34:D34"/>
    <mergeCell ref="B36:D36"/>
    <mergeCell ref="B38:D38"/>
    <mergeCell ref="B39:D39"/>
    <mergeCell ref="A41:D41"/>
    <mergeCell ref="B42:D42"/>
    <mergeCell ref="B45:D45"/>
    <mergeCell ref="B46:D46"/>
    <mergeCell ref="B48:D48"/>
    <mergeCell ref="B49:D49"/>
    <mergeCell ref="A51:D5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2026-08-08T16:33:28Z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2026-08-08T16:33:28Z</dcterms:modified>
  <cp:revision>1</cp:revision>
</cp:coreProperties>
</file>