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<sst xmlns="http://schemas.openxmlformats.org/spreadsheetml/2006/main" count="160" uniqueCount="160">
  <si>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</si>
  <si>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</si>
  <si>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</si>
  <si>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</si>
  <si>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</si>
  <si>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</si>
  <si>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</si>
  <si>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</si>
  <si>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</si>
  <si>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</si>
  <si>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</si>
  <si>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</si>
  <si>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</si>
  <si>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</si>
  <si>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</si>
  <si>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</si>
  <si>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</si>
  <si>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</si>
  <si>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</si>
  <si>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</si>
  <si>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00001783</t>
  </si>
  <si>
    <t>anchois à l'huile d'olives</t>
  </si>
  <si>
    <t>Épicerie salée</t>
  </si>
  <si>
    <t>b</t>
  </si>
  <si>
    <t>00001787</t>
  </si>
  <si>
    <t>miettes de thon au naturel</t>
  </si>
  <si>
    <t>00001709</t>
  </si>
  <si>
    <t>olives noires dénoyautées 30/33</t>
  </si>
  <si>
    <t>BASILIC-FRAIS</t>
  </si>
  <si>
    <t>Basilic frais — à réactualiser</t>
  </si>
  <si>
    <t>Épices en poudre et graines</t>
  </si>
  <si>
    <t>PIMENT-VERT</t>
  </si>
  <si>
    <t>Piment vert frais — à réactualiser</t>
  </si>
  <si>
    <t>SALADE-VERTE</t>
  </si>
  <si>
    <t>Salade verte (laitue) — à réactualiser</t>
  </si>
  <si>
    <t>TOMATE-RONDE</t>
  </si>
  <si>
    <t>Tomate ronde fraîche — à réactualiser</t>
  </si>
  <si>
    <t>FAR-SEIGLE</t>
  </si>
  <si>
    <t>Farine de seigle T130</t>
  </si>
  <si>
    <t>Farines alternatives &amp; spéciales</t>
  </si>
  <si>
    <t>FAR-T150</t>
  </si>
  <si>
    <t>Farine de blé T150 intégrale</t>
  </si>
  <si>
    <t>Farines de blé</t>
  </si>
  <si>
    <t>FAR-TRAD</t>
  </si>
  <si>
    <t>Farine de tradition française T65</t>
  </si>
  <si>
    <t>HUI-OLIVE-VE</t>
  </si>
  <si>
    <t>Huile d'olive vierge extra</t>
  </si>
  <si>
    <t>Huiles végétales</t>
  </si>
  <si>
    <t>LAIT-ENT-UHT</t>
  </si>
  <si>
    <t>Lait entier UHT 3,5% MG brique 1L</t>
  </si>
  <si>
    <t>Laits et laits en poudre</t>
  </si>
  <si>
    <t>00002231</t>
  </si>
  <si>
    <t>oignon rouge cubes</t>
  </si>
  <si>
    <t>Légumes 4ème gamme (prêts emploi)</t>
  </si>
  <si>
    <t>00002028</t>
  </si>
  <si>
    <t>ail haché</t>
  </si>
  <si>
    <t>Légumes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</si>
  <si>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</si>
  <si>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</si>
  <si>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</si>
  <si>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</si>
  <si>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</si>
  <si>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</si>
  <si>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</si>
  <si>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</si>
  <si>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</si>
  <si>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</si>
  <si>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</si>
  <si>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</si>
  <si>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</si>
  <si>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Pan bagnat (Ferrandi)</t>
  </si>
  <si>
    <t>FRASER</t>
  </si>
  <si>
    <t>Frasez farine, lait, levain, boulez, croix incisée, fermentez en étuve jusqu'au craquèlement.</t>
  </si>
  <si>
    <t>35°C</t>
  </si>
  <si>
    <t>180 min (repos)</t>
  </si>
  <si>
    <t>Frasez les deux farines, l'eau, le levain de lait et le sel, pétrissez rapide, bassinage d'huile en filet en 3 fois.</t>
  </si>
  <si>
    <t>≤24-25°C</t>
  </si>
  <si>
    <t>12 min (prepa)</t>
  </si>
  <si>
    <t>POINTER</t>
  </si>
  <si>
    <t>Pointez.</t>
  </si>
  <si>
    <t>90 min (repos)</t>
  </si>
  <si>
    <t>DIVISER</t>
  </si>
  <si>
    <t>Divisez en 8, boulez, détendez, façonnez en disques épais, soudure au-dessus sur torchon.</t>
  </si>
  <si>
    <t>30 min (repos)</t>
  </si>
  <si>
    <t>APPRÊTER</t>
  </si>
  <si>
    <t>Apprêt, retournez, grande incision en croix.</t>
  </si>
  <si>
    <t>60 min (repos)</t>
  </si>
  <si>
    <t>ENFOURNER</t>
  </si>
  <si>
    <t>Enfournez avec buée.</t>
  </si>
  <si>
    <t>250°C</t>
  </si>
  <si>
    <t>16 min (cuisson)</t>
  </si>
  <si>
    <t>FOURRER</t>
  </si>
  <si>
    <t>Vinaigrette ail/oignon/piment, garnissez les pains coupés en deux de salade, tomates, œufs, olives, thon, anchois, basilic. Reposez avant dégustation.</t>
  </si>
  <si>
    <t>120 min (repos)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</si>
  <si>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</si>
  <si>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</si>
  <si>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</si>
  <si>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</si>
  <si>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</si>
  <si>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</si>
  <si>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</si>
  <si>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</si>
  <si>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</si>
  <si>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</si>
  <si>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</si>
  <si>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</si>
  <si>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</si>
  <si>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</si>
  <si>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</si>
  <si>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</si>
  <si>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</si>
  <si>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</si>
  <si>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</si>
  <si>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</si>
  <si>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</si>
  <si>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</si>
  <si>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</si>
  <si>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Lait entier UHT 3,5% MG brique 1L</t>
  </si>
  <si>
    <t>matiere</t>
  </si>
  <si>
    <t xml:space="preserve">    ↳ Farine de tradition française T65</t>
  </si>
  <si>
    <t xml:space="preserve">    ↳ Levain liquide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</si>
  <si>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</si>
  <si>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</si>
  <si>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</si>
  <si>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</si>
  <si>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</si>
  <si>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</si>
  <si>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Farine de blé T150 intégrale</t>
  </si>
  <si>
    <t xml:space="preserve">    ↳ Eau (robinet - moy. France 2026)</t>
  </si>
  <si>
    <t xml:space="preserve">    ↳ Sel fin de cuisine</t>
  </si>
  <si>
    <t xml:space="preserve">    ↳ Huile d'olive vierge extra</t>
  </si>
  <si>
    <t xml:space="preserve">    ↳ OEUF (P) (conv.)</t>
  </si>
  <si>
    <t>conversion</t>
  </si>
  <si>
    <t xml:space="preserve">    ↳ miettes de thon au naturel</t>
  </si>
  <si>
    <t xml:space="preserve">    ↳ olives noires dénoyautées 30/33</t>
  </si>
  <si>
    <t xml:space="preserve">    ↳ anchois à l'huile d'olives</t>
  </si>
  <si>
    <t xml:space="preserve">    ↳ Tomate ronde fraîche — à réactualiser</t>
  </si>
  <si>
    <t xml:space="preserve">    ↳ oignon rouge cubes</t>
  </si>
  <si>
    <t xml:space="preserve">    ↳ ail haché</t>
  </si>
  <si>
    <t xml:space="preserve">    ↳ Piment vert frais — à réactualiser</t>
  </si>
  <si>
    <t xml:space="preserve">    ↳ Salade verte (laitue) — à réactualiser</t>
  </si>
  <si>
    <t xml:space="preserve">    ↳ Basilic frais — à réactualiser</t>
  </si>
  <si>
    <t>Fiche technique — Pan bagnat (Ferrandi)</t>
  </si>
  <si>
    <t>Pan bagnat (Ferrandi)  FER-PANBAGNAT</t>
  </si>
  <si>
    <t>1.</t>
  </si>
  <si>
    <t xml:space="preserve">    Farine de tradition française T65</t>
  </si>
  <si>
    <t xml:space="preserve">    Levain liquide (rafraîchi, Ferrandi)</t>
  </si>
  <si>
    <t>2.</t>
  </si>
  <si>
    <t xml:space="preserve">    Eau (robinet - moy. France 2026)</t>
  </si>
  <si>
    <t xml:space="preserve">    Huile d'olive vierge extra</t>
  </si>
  <si>
    <t>3.</t>
  </si>
  <si>
    <t>4.</t>
  </si>
  <si>
    <t>5.</t>
  </si>
  <si>
    <t>6.</t>
  </si>
  <si>
    <t>7.</t>
  </si>
  <si>
    <t xml:space="preserve">    OEUF (P) (conv.)</t>
  </si>
  <si>
    <t>↳ Levain liquide (rafraîchi, Ferrandi)  FER-LEVLIQ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</si>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</sst>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1.51</v>
      </c>
      <c r="C3" t="s" s="5">
        <v>3</v>
      </c>
      <c r="D3"/>
      <c r="E3"/>
      <c r="F3"/>
    </row>
    <row r="4">
      <c r="A4" t="s">
        <v>4</v>
      </c>
      <c r="B4" s="6">
        <f>$B$2*B3</f>
        <v>1.51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10</v>
      </c>
      <c r="E7" s="6">
        <f>D7*$B$2</f>
        <v>10</v>
      </c>
      <c r="F7" t="s">
        <v>15</v>
      </c>
      <c r="G7" s="9">
        <f>E7*0.27</f>
        <v>2.7</v>
      </c>
    </row>
    <row r="8">
      <c r="A8" t="s">
        <v>16</v>
      </c>
      <c r="B8" t="s">
        <v>17</v>
      </c>
      <c r="C8" t="s">
        <v>18</v>
      </c>
      <c r="D8" s="4">
        <v>0.450789</v>
      </c>
      <c r="E8" s="6">
        <f>D8*$B$2</f>
        <v>0.450789</v>
      </c>
      <c r="F8" t="s">
        <v>19</v>
      </c>
      <c r="G8" s="9">
        <f>E8*0.0043000045</f>
        <v>0.001938</v>
      </c>
    </row>
    <row r="9">
      <c r="A9" t="s" s="8">
        <v>20</v>
      </c>
      <c r="B9" t="s">
        <v>21</v>
      </c>
      <c r="C9" t="s">
        <v>22</v>
      </c>
      <c r="D9" s="4">
        <v>0.05</v>
      </c>
      <c r="E9" s="6">
        <f>D9*$B$2</f>
        <v>0.05</v>
      </c>
      <c r="F9" t="s">
        <v>23</v>
      </c>
      <c r="G9" s="9">
        <f>E9*0</f>
        <v>0</v>
      </c>
    </row>
    <row r="10">
      <c r="A10" t="s" s="8">
        <v>24</v>
      </c>
      <c r="B10" t="s">
        <v>25</v>
      </c>
      <c r="C10" t="s">
        <v>22</v>
      </c>
      <c r="D10" s="4">
        <v>0.4</v>
      </c>
      <c r="E10" s="6">
        <f>D10*$B$2</f>
        <v>0.4</v>
      </c>
      <c r="F10" t="s">
        <v>15</v>
      </c>
      <c r="G10" s="9">
        <f>E10*0</f>
        <v>0</v>
      </c>
    </row>
    <row r="11">
      <c r="A11" t="s" s="8">
        <v>26</v>
      </c>
      <c r="B11" t="s">
        <v>27</v>
      </c>
      <c r="C11" t="s">
        <v>22</v>
      </c>
      <c r="D11" s="4">
        <v>0.08</v>
      </c>
      <c r="E11" s="6">
        <f>D11*$B$2</f>
        <v>0.08</v>
      </c>
      <c r="F11" t="s">
        <v>15</v>
      </c>
      <c r="G11" s="9">
        <f>E11*0</f>
        <v>0</v>
      </c>
    </row>
    <row r="12">
      <c r="A12" t="s">
        <v>28</v>
      </c>
      <c r="B12" t="s">
        <v>29</v>
      </c>
      <c r="C12" t="s">
        <v>30</v>
      </c>
      <c r="D12" s="4">
        <v>0.01</v>
      </c>
      <c r="E12" s="6">
        <f>D12*$B$2</f>
        <v>0.01</v>
      </c>
      <c r="F12" t="s">
        <v>3</v>
      </c>
      <c r="G12" s="9">
        <f>E12*14</f>
        <v>0.14</v>
      </c>
    </row>
    <row r="13">
      <c r="A13" t="s">
        <v>31</v>
      </c>
      <c r="B13" t="s">
        <v>32</v>
      </c>
      <c r="C13" t="s">
        <v>30</v>
      </c>
      <c r="D13" s="4">
        <v>0.03</v>
      </c>
      <c r="E13" s="6">
        <f>D13*$B$2</f>
        <v>0.03</v>
      </c>
      <c r="F13" t="s">
        <v>3</v>
      </c>
      <c r="G13" s="9">
        <f>E13*4.5</f>
        <v>0.135</v>
      </c>
    </row>
    <row r="14">
      <c r="A14" t="s">
        <v>33</v>
      </c>
      <c r="B14" t="s">
        <v>34</v>
      </c>
      <c r="C14" t="s">
        <v>30</v>
      </c>
      <c r="D14" s="4">
        <v>0.1</v>
      </c>
      <c r="E14" s="6">
        <f>D14*$B$2</f>
        <v>0.1</v>
      </c>
      <c r="F14" t="s">
        <v>3</v>
      </c>
      <c r="G14" s="9">
        <f>E14*2.2</f>
        <v>0.22</v>
      </c>
    </row>
    <row r="15">
      <c r="A15" t="s">
        <v>35</v>
      </c>
      <c r="B15" t="s">
        <v>36</v>
      </c>
      <c r="C15" t="s">
        <v>30</v>
      </c>
      <c r="D15" s="4">
        <v>0.3</v>
      </c>
      <c r="E15" s="6">
        <f>D15*$B$2</f>
        <v>0.3</v>
      </c>
      <c r="F15" t="s">
        <v>3</v>
      </c>
      <c r="G15" s="9">
        <f>E15*2.8</f>
        <v>0.84</v>
      </c>
    </row>
    <row r="16">
      <c r="A16" t="s">
        <v>37</v>
      </c>
      <c r="B16" t="s">
        <v>38</v>
      </c>
      <c r="C16" t="s">
        <v>39</v>
      </c>
      <c r="D16" s="4">
        <v>0.013421</v>
      </c>
      <c r="E16" s="6">
        <f>D16*$B$2</f>
        <v>0.013421</v>
      </c>
      <c r="F16" t="s">
        <v>3</v>
      </c>
      <c r="G16" s="9">
        <f>E16*1.2000047059</f>
        <v>0.016105</v>
      </c>
    </row>
    <row r="17">
      <c r="A17" t="s">
        <v>40</v>
      </c>
      <c r="B17" t="s">
        <v>41</v>
      </c>
      <c r="C17" t="s">
        <v>42</v>
      </c>
      <c r="D17" s="4">
        <v>0.25</v>
      </c>
      <c r="E17" s="6">
        <f>D17*$B$2</f>
        <v>0.25</v>
      </c>
      <c r="F17" t="s">
        <v>3</v>
      </c>
      <c r="G17" s="9">
        <f>E17*0.9</f>
        <v>0.225</v>
      </c>
    </row>
    <row r="18">
      <c r="A18" t="s">
        <v>43</v>
      </c>
      <c r="B18" t="s">
        <v>44</v>
      </c>
      <c r="C18" t="s">
        <v>42</v>
      </c>
      <c r="D18" s="4">
        <v>0.41</v>
      </c>
      <c r="E18" s="6">
        <f>D18*$B$2</f>
        <v>0.41</v>
      </c>
      <c r="F18" t="s">
        <v>3</v>
      </c>
      <c r="G18" s="9">
        <f>E18*0.82</f>
        <v>0.3362</v>
      </c>
    </row>
    <row r="19">
      <c r="A19" t="s">
        <v>45</v>
      </c>
      <c r="B19" t="s">
        <v>46</v>
      </c>
      <c r="C19" t="s">
        <v>47</v>
      </c>
      <c r="D19" s="4">
        <v>0.08</v>
      </c>
      <c r="E19" s="6">
        <f>D19*$B$2</f>
        <v>0.08</v>
      </c>
      <c r="F19" t="s">
        <v>19</v>
      </c>
      <c r="G19" s="9">
        <f>E19*7.5</f>
        <v>0.6</v>
      </c>
    </row>
    <row r="20">
      <c r="A20" t="s">
        <v>48</v>
      </c>
      <c r="B20" t="s">
        <v>49</v>
      </c>
      <c r="C20" t="s">
        <v>50</v>
      </c>
      <c r="D20" s="4">
        <v>0.03</v>
      </c>
      <c r="E20" s="6">
        <f>D20*$B$2</f>
        <v>0.03</v>
      </c>
      <c r="F20" t="s">
        <v>19</v>
      </c>
      <c r="G20" s="9">
        <f>E20*1.05</f>
        <v>0.0315</v>
      </c>
    </row>
    <row r="21">
      <c r="A21" t="s" s="8">
        <v>51</v>
      </c>
      <c r="B21" t="s">
        <v>52</v>
      </c>
      <c r="C21" t="s">
        <v>53</v>
      </c>
      <c r="D21" s="4">
        <v>0.1</v>
      </c>
      <c r="E21" s="6">
        <f>D21*$B$2</f>
        <v>0.1</v>
      </c>
      <c r="F21" t="s">
        <v>3</v>
      </c>
      <c r="G21" s="9">
        <f>E21*0</f>
        <v>0</v>
      </c>
    </row>
    <row r="22">
      <c r="A22" t="s" s="8">
        <v>54</v>
      </c>
      <c r="B22" t="s">
        <v>55</v>
      </c>
      <c r="C22" t="s">
        <v>56</v>
      </c>
      <c r="D22" s="4">
        <v>0.02</v>
      </c>
      <c r="E22" s="6">
        <f>D22*$B$2</f>
        <v>0.02</v>
      </c>
      <c r="F22" t="s">
        <v>15</v>
      </c>
      <c r="G22" s="9">
        <f>E22*0</f>
        <v>0</v>
      </c>
    </row>
    <row r="23">
      <c r="A23" t="s">
        <v>57</v>
      </c>
      <c r="B23" t="s">
        <v>58</v>
      </c>
      <c r="C23" t="s">
        <v>59</v>
      </c>
      <c r="D23" s="4">
        <v>0.012</v>
      </c>
      <c r="E23" s="6">
        <f>D23*$B$2</f>
        <v>0.012</v>
      </c>
      <c r="F23" t="s">
        <v>3</v>
      </c>
      <c r="G23" s="9">
        <f>E23*0.35</f>
        <v>0.0042</v>
      </c>
    </row>
    <row r="24">
      <c r="A24" t="s">
        <v>60</v>
      </c>
      <c r="B24" t="s">
        <v>61</v>
      </c>
      <c r="C24" t="s">
        <v>62</v>
      </c>
      <c r="D24" s="4">
        <v>0.000789</v>
      </c>
      <c r="E24" s="6">
        <f>D24*$B$2</f>
        <v>0.000789</v>
      </c>
      <c r="F24" t="s">
        <v>3</v>
      </c>
      <c r="G24" s="9">
        <f>E24*5.8034820893</f>
        <v>0.004579</v>
      </c>
    </row>
    <row r="25">
      <c r="A25"/>
      <c r="B25"/>
      <c r="C25"/>
      <c r="D25"/>
      <c r="E25"/>
      <c r="F25" t="s" s="10">
        <v>63</v>
      </c>
      <c r="G25" s="11">
        <f>SUM(G7:G24)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64</v>
      </c>
      <c r="B1" t="s" s="7">
        <v>65</v>
      </c>
      <c r="C1" t="s" s="7">
        <v>66</v>
      </c>
      <c r="D1" t="s" s="7">
        <v>67</v>
      </c>
      <c r="E1" t="s" s="7">
        <v>68</v>
      </c>
      <c r="F1" t="s" s="7">
        <v>69</v>
      </c>
    </row>
    <row r="2">
      <c r="A2" t="s">
        <v>70</v>
      </c>
      <c r="B2">
        <v>1</v>
      </c>
      <c r="C2" t="s">
        <v>71</v>
      </c>
      <c r="D2" t="s" s="12">
        <v>72</v>
      </c>
      <c r="E2" t="s" s="12">
        <v>73</v>
      </c>
      <c r="F2" t="s">
        <v>74</v>
      </c>
    </row>
    <row r="3">
      <c r="A3" t="s">
        <v>70</v>
      </c>
      <c r="B3">
        <v>2</v>
      </c>
      <c r="C3" t="s">
        <v>71</v>
      </c>
      <c r="D3" t="s" s="12">
        <v>75</v>
      </c>
      <c r="E3" t="s" s="12">
        <v>76</v>
      </c>
      <c r="F3" t="s">
        <v>77</v>
      </c>
    </row>
    <row r="4">
      <c r="A4" t="s">
        <v>70</v>
      </c>
      <c r="B4">
        <v>3</v>
      </c>
      <c r="C4" t="s">
        <v>78</v>
      </c>
      <c r="D4" t="s" s="12">
        <v>79</v>
      </c>
      <c r="E4" t="s" s="12"/>
      <c r="F4" t="s">
        <v>80</v>
      </c>
    </row>
    <row r="5">
      <c r="A5" t="s">
        <v>70</v>
      </c>
      <c r="B5">
        <v>4</v>
      </c>
      <c r="C5" t="s">
        <v>81</v>
      </c>
      <c r="D5" t="s" s="12">
        <v>82</v>
      </c>
      <c r="E5" t="s" s="12"/>
      <c r="F5" t="s">
        <v>83</v>
      </c>
    </row>
    <row r="6">
      <c r="A6" t="s">
        <v>70</v>
      </c>
      <c r="B6">
        <v>5</v>
      </c>
      <c r="C6" t="s">
        <v>84</v>
      </c>
      <c r="D6" t="s" s="12">
        <v>85</v>
      </c>
      <c r="E6" t="s" s="12"/>
      <c r="F6" t="s">
        <v>86</v>
      </c>
    </row>
    <row r="7">
      <c r="A7" t="s">
        <v>70</v>
      </c>
      <c r="B7">
        <v>6</v>
      </c>
      <c r="C7" t="s">
        <v>87</v>
      </c>
      <c r="D7" t="s" s="12">
        <v>88</v>
      </c>
      <c r="E7" t="s" s="12">
        <v>89</v>
      </c>
      <c r="F7" t="s">
        <v>90</v>
      </c>
    </row>
    <row r="8">
      <c r="A8" t="s">
        <v>70</v>
      </c>
      <c r="B8">
        <v>7</v>
      </c>
      <c r="C8" t="s">
        <v>91</v>
      </c>
      <c r="D8" t="s" s="12">
        <v>92</v>
      </c>
      <c r="E8" t="s" s="12"/>
      <c r="F8" t="s">
        <v>93</v>
      </c>
    </row>
    <row r="9">
      <c r="A9" t="s">
        <v>94</v>
      </c>
      <c r="B9">
        <v>1</v>
      </c>
      <c r="C9" t="s">
        <v>95</v>
      </c>
      <c r="D9" t="s" s="12">
        <v>96</v>
      </c>
      <c r="E9" t="s" s="12">
        <v>97</v>
      </c>
      <c r="F9" t="s">
        <v>98</v>
      </c>
    </row>
    <row r="10">
      <c r="A10" t="s">
        <v>94</v>
      </c>
      <c r="B10">
        <v>2</v>
      </c>
      <c r="C10" t="s">
        <v>95</v>
      </c>
      <c r="D10" t="s" s="12">
        <v>99</v>
      </c>
      <c r="E10" t="s" s="12"/>
      <c r="F10"/>
    </row>
    <row r="11">
      <c r="A11" t="s">
        <v>94</v>
      </c>
      <c r="B11">
        <v>3</v>
      </c>
      <c r="C11" t="s">
        <v>100</v>
      </c>
      <c r="D11" t="s" s="12">
        <v>101</v>
      </c>
      <c r="E11" t="s" s="12"/>
      <c r="F11"/>
    </row>
    <row r="12">
      <c r="A12" t="s">
        <v>94</v>
      </c>
      <c r="B12">
        <v>4</v>
      </c>
      <c r="C12" t="s">
        <v>95</v>
      </c>
      <c r="D12" t="s" s="12">
        <v>102</v>
      </c>
      <c r="E12" t="s" s="12">
        <v>103</v>
      </c>
      <c r="F12" t="s">
        <v>104</v>
      </c>
    </row>
    <row r="13">
      <c r="A13" t="s">
        <v>105</v>
      </c>
      <c r="B13">
        <v>1</v>
      </c>
      <c r="C13" t="s">
        <v>95</v>
      </c>
      <c r="D13" t="s" s="12">
        <v>106</v>
      </c>
      <c r="E13" t="s" s="12">
        <v>97</v>
      </c>
      <c r="F13" t="s">
        <v>98</v>
      </c>
    </row>
    <row r="14">
      <c r="A14" t="s">
        <v>105</v>
      </c>
      <c r="B14">
        <v>2</v>
      </c>
      <c r="C14" t="s">
        <v>100</v>
      </c>
      <c r="D14" t="s" s="12">
        <v>107</v>
      </c>
      <c r="E14" t="s" s="12"/>
      <c r="F14"/>
    </row>
    <row r="15">
      <c r="A15" t="s">
        <v>105</v>
      </c>
      <c r="B15">
        <v>3</v>
      </c>
      <c r="C15" t="s">
        <v>108</v>
      </c>
      <c r="D15" t="s" s="12">
        <v>109</v>
      </c>
      <c r="E15" t="s" s="12">
        <v>110</v>
      </c>
      <c r="F15" t="s">
        <v>111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112</v>
      </c>
      <c r="B1" t="s" s="7">
        <v>113</v>
      </c>
      <c r="C1" t="s" s="7">
        <v>114</v>
      </c>
      <c r="D1" t="s" s="7">
        <v>115</v>
      </c>
      <c r="E1" t="s" s="7">
        <v>10</v>
      </c>
    </row>
    <row r="2">
      <c r="A2">
        <v>0</v>
      </c>
      <c r="B2" t="s">
        <v>70</v>
      </c>
      <c r="C2" t="s">
        <v>116</v>
      </c>
      <c r="D2" s="6">
        <f>'Besoins'!$B$2*1.51</f>
        <v>1.51</v>
      </c>
      <c r="E2" t="s">
        <v>3</v>
      </c>
    </row>
    <row r="3">
      <c r="A3">
        <v>1</v>
      </c>
      <c r="B3" t="s">
        <v>117</v>
      </c>
      <c r="C3" t="s">
        <v>118</v>
      </c>
      <c r="D3" s="6">
        <f>'Besoins'!$B$2*0.03</f>
        <v>0.03</v>
      </c>
      <c r="E3" t="s">
        <v>19</v>
      </c>
    </row>
    <row r="4">
      <c r="A4">
        <v>1</v>
      </c>
      <c r="B4" t="s">
        <v>119</v>
      </c>
      <c r="C4" t="s">
        <v>118</v>
      </c>
      <c r="D4" s="6">
        <f>'Besoins'!$B$2*0.1</f>
        <v>0.1</v>
      </c>
      <c r="E4" t="s">
        <v>3</v>
      </c>
    </row>
    <row r="5">
      <c r="A5">
        <v>1</v>
      </c>
      <c r="B5" t="s">
        <v>120</v>
      </c>
      <c r="C5" t="s">
        <v>116</v>
      </c>
      <c r="D5" s="6">
        <f>'Besoins'!$B$2*0.15</f>
        <v>0.15</v>
      </c>
      <c r="E5" t="s">
        <v>3</v>
      </c>
    </row>
    <row r="6">
      <c r="A6">
        <v>2</v>
      </c>
      <c r="B6" t="s">
        <v>121</v>
      </c>
      <c r="C6" t="s">
        <v>116</v>
      </c>
      <c r="D6" s="6">
        <f>'Besoins'!$B$2*0.03</f>
        <v>0.03</v>
      </c>
      <c r="E6" t="s">
        <v>3</v>
      </c>
    </row>
    <row r="7">
      <c r="A7">
        <v>3</v>
      </c>
      <c r="B7" t="s">
        <v>122</v>
      </c>
      <c r="C7" t="s">
        <v>118</v>
      </c>
      <c r="D7" s="6">
        <f>'Besoins'!$B$2*0.0007894737</f>
        <v>0.000789</v>
      </c>
      <c r="E7" t="s">
        <v>3</v>
      </c>
    </row>
    <row r="8">
      <c r="A8">
        <v>3</v>
      </c>
      <c r="B8" t="s">
        <v>123</v>
      </c>
      <c r="C8" t="s">
        <v>118</v>
      </c>
      <c r="D8" s="6">
        <f>'Besoins'!$B$2*0.0157894737</f>
        <v>0.015789</v>
      </c>
      <c r="E8" t="s">
        <v>19</v>
      </c>
    </row>
    <row r="9">
      <c r="A9">
        <v>3</v>
      </c>
      <c r="B9" t="s">
        <v>124</v>
      </c>
      <c r="C9" t="s">
        <v>118</v>
      </c>
      <c r="D9" s="6">
        <f>'Besoins'!$B$2*0.0134210526</f>
        <v>0.013421</v>
      </c>
      <c r="E9" t="s">
        <v>3</v>
      </c>
    </row>
    <row r="10">
      <c r="A10">
        <v>2</v>
      </c>
      <c r="B10" t="s">
        <v>125</v>
      </c>
      <c r="C10" t="s">
        <v>118</v>
      </c>
      <c r="D10" s="6">
        <f>'Besoins'!$B$2*0.06</f>
        <v>0.06</v>
      </c>
      <c r="E10" t="s">
        <v>19</v>
      </c>
    </row>
    <row r="11">
      <c r="A11">
        <v>2</v>
      </c>
      <c r="B11" t="s">
        <v>126</v>
      </c>
      <c r="C11" t="s">
        <v>118</v>
      </c>
      <c r="D11" s="6">
        <f>'Besoins'!$B$2*0.06</f>
        <v>0.06</v>
      </c>
      <c r="E11" t="s">
        <v>3</v>
      </c>
    </row>
    <row r="12">
      <c r="A12">
        <v>1</v>
      </c>
      <c r="B12" t="s">
        <v>119</v>
      </c>
      <c r="C12" t="s">
        <v>118</v>
      </c>
      <c r="D12" s="6">
        <f>'Besoins'!$B$2*0.25</f>
        <v>0.25</v>
      </c>
      <c r="E12" t="s">
        <v>3</v>
      </c>
    </row>
    <row r="13">
      <c r="A13">
        <v>1</v>
      </c>
      <c r="B13" t="s">
        <v>127</v>
      </c>
      <c r="C13" t="s">
        <v>118</v>
      </c>
      <c r="D13" s="6">
        <f>'Besoins'!$B$2*0.25</f>
        <v>0.25</v>
      </c>
      <c r="E13" t="s">
        <v>3</v>
      </c>
    </row>
    <row r="14">
      <c r="A14">
        <v>1</v>
      </c>
      <c r="B14" t="s">
        <v>128</v>
      </c>
      <c r="C14" t="s">
        <v>118</v>
      </c>
      <c r="D14" s="6">
        <f>'Besoins'!$B$2*0.375</f>
        <v>0.375</v>
      </c>
      <c r="E14" t="s">
        <v>19</v>
      </c>
    </row>
    <row r="15">
      <c r="A15">
        <v>1</v>
      </c>
      <c r="B15" t="s">
        <v>129</v>
      </c>
      <c r="C15" t="s">
        <v>118</v>
      </c>
      <c r="D15" s="6">
        <f>'Besoins'!$B$2*0.012</f>
        <v>0.012</v>
      </c>
      <c r="E15" t="s">
        <v>3</v>
      </c>
    </row>
    <row r="16">
      <c r="A16">
        <v>1</v>
      </c>
      <c r="B16" t="s">
        <v>130</v>
      </c>
      <c r="C16" t="s">
        <v>118</v>
      </c>
      <c r="D16" s="6">
        <f>'Besoins'!$B$2*0.05</f>
        <v>0.05</v>
      </c>
      <c r="E16" t="s">
        <v>19</v>
      </c>
    </row>
    <row r="17">
      <c r="A17">
        <v>1</v>
      </c>
      <c r="B17" t="s">
        <v>131</v>
      </c>
      <c r="C17" t="s">
        <v>132</v>
      </c>
      <c r="D17" s="6">
        <f>'Besoins'!$B$2*10</f>
        <v>10</v>
      </c>
      <c r="E17" t="s">
        <v>15</v>
      </c>
    </row>
    <row r="18">
      <c r="A18">
        <v>1</v>
      </c>
      <c r="B18" t="s">
        <v>133</v>
      </c>
      <c r="C18" t="s">
        <v>118</v>
      </c>
      <c r="D18" s="6">
        <f>'Besoins'!$B$2*0.4</f>
        <v>0.4</v>
      </c>
      <c r="E18" t="s">
        <v>3</v>
      </c>
    </row>
    <row r="19">
      <c r="A19">
        <v>1</v>
      </c>
      <c r="B19" t="s">
        <v>134</v>
      </c>
      <c r="C19" t="s">
        <v>118</v>
      </c>
      <c r="D19" s="6">
        <f>'Besoins'!$B$2*0.08</f>
        <v>0.08</v>
      </c>
      <c r="E19" t="s">
        <v>3</v>
      </c>
    </row>
    <row r="20">
      <c r="A20">
        <v>1</v>
      </c>
      <c r="B20" t="s">
        <v>135</v>
      </c>
      <c r="C20" t="s">
        <v>118</v>
      </c>
      <c r="D20" s="6">
        <f>'Besoins'!$B$2*0.05</f>
        <v>0.05</v>
      </c>
      <c r="E20" t="s">
        <v>3</v>
      </c>
    </row>
    <row r="21">
      <c r="A21">
        <v>1</v>
      </c>
      <c r="B21" t="s">
        <v>136</v>
      </c>
      <c r="C21" t="s">
        <v>118</v>
      </c>
      <c r="D21" s="6">
        <f>'Besoins'!$B$2*0.3</f>
        <v>0.3</v>
      </c>
      <c r="E21" t="s">
        <v>3</v>
      </c>
    </row>
    <row r="22">
      <c r="A22">
        <v>1</v>
      </c>
      <c r="B22" t="s">
        <v>137</v>
      </c>
      <c r="C22" t="s">
        <v>118</v>
      </c>
      <c r="D22" s="6">
        <f>'Besoins'!$B$2*0.1</f>
        <v>0.1</v>
      </c>
      <c r="E22" t="s">
        <v>3</v>
      </c>
    </row>
    <row r="23">
      <c r="A23">
        <v>1</v>
      </c>
      <c r="B23" t="s">
        <v>138</v>
      </c>
      <c r="C23" t="s">
        <v>118</v>
      </c>
      <c r="D23" s="6">
        <f>'Besoins'!$B$2*0.02</f>
        <v>0.02</v>
      </c>
      <c r="E23" t="s">
        <v>3</v>
      </c>
    </row>
    <row r="24">
      <c r="A24">
        <v>1</v>
      </c>
      <c r="B24" t="s">
        <v>139</v>
      </c>
      <c r="C24" t="s">
        <v>118</v>
      </c>
      <c r="D24" s="6">
        <f>'Besoins'!$B$2*0.03</f>
        <v>0.03</v>
      </c>
      <c r="E24" t="s">
        <v>3</v>
      </c>
    </row>
    <row r="25">
      <c r="A25">
        <v>1</v>
      </c>
      <c r="B25" t="s">
        <v>140</v>
      </c>
      <c r="C25" t="s">
        <v>118</v>
      </c>
      <c r="D25" s="6">
        <f>'Besoins'!$B$2*0.1</f>
        <v>0.1</v>
      </c>
      <c r="E25" t="s">
        <v>3</v>
      </c>
    </row>
    <row r="26">
      <c r="A26">
        <v>1</v>
      </c>
      <c r="B26" t="s">
        <v>130</v>
      </c>
      <c r="C26" t="s">
        <v>118</v>
      </c>
      <c r="D26" s="6">
        <f>'Besoins'!$B$2*0.03</f>
        <v>0.03</v>
      </c>
      <c r="E26" t="s">
        <v>19</v>
      </c>
    </row>
    <row r="27">
      <c r="A27">
        <v>1</v>
      </c>
      <c r="B27" t="s">
        <v>141</v>
      </c>
      <c r="C27" t="s">
        <v>118</v>
      </c>
      <c r="D27" s="6">
        <f>'Besoins'!$B$2*0.01</f>
        <v>0.01</v>
      </c>
      <c r="E2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142</v>
      </c>
      <c r="B1"/>
      <c r="C1"/>
      <c r="D1"/>
    </row>
    <row r="2">
      <c r="A2" t="str" s="13">
        <f>"FER-PANBAGNAT · BOU.SNACKING · référence : "&amp;Besoins!B3&amp;" "&amp;Besoins!C3&amp;" · multiplicateur réglable sur la feuille ""Besoins"""</f>
        <v>FER-PANBAGNAT · BOU.SNACKING · référence : 1,51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143</v>
      </c>
      <c r="B4"/>
      <c r="C4"/>
      <c r="D4"/>
    </row>
    <row r="5">
      <c r="A5" t="s" s="15">
        <v>144</v>
      </c>
      <c r="B5" t="str" s="12">
        <f>"[FRASER] "&amp;Procedure!D2</f>
        <v>[FRASER] Frasez farine, lait, levain, boulez, croix incisée, fermentez en étuve jusqu'au craquèlement.</v>
      </c>
      <c r="C5"/>
      <c r="D5"/>
    </row>
    <row r="6">
      <c r="A6"/>
      <c r="B6" t="str">
        <f>Besoins!B20</f>
        <v>Lait entier UHT 3,5% MG brique 1L</v>
      </c>
      <c r="C6" s="6">
        <f>Besoins!E20</f>
        <v>0.03</v>
      </c>
      <c r="D6" t="str">
        <f>Besoins!F20</f>
        <v>lt</v>
      </c>
    </row>
    <row r="7">
      <c r="A7"/>
      <c r="B7" t="s">
        <v>145</v>
      </c>
      <c r="C7" s="6">
        <f>'Besoins'!$B$2*0.1</f>
        <v>0.1</v>
      </c>
      <c r="D7" t="s">
        <v>3</v>
      </c>
    </row>
    <row r="8">
      <c r="A8"/>
      <c r="B8" t="s">
        <v>146</v>
      </c>
      <c r="C8" s="6">
        <f>'Besoins'!$B$2*0.15</f>
        <v>0.15</v>
      </c>
      <c r="D8" t="s">
        <v>3</v>
      </c>
    </row>
    <row r="9">
      <c r="A9"/>
      <c r="B9" t="str" s="16">
        <f>"ℹ "&amp;Procedure!E2</f>
        <v>ℹ</v>
      </c>
      <c r="C9"/>
      <c r="D9"/>
    </row>
    <row r="10">
      <c r="A10" t="s" s="15">
        <v>147</v>
      </c>
      <c r="B10" t="str" s="12">
        <f>"[FRASER] "&amp;Procedure!D3</f>
        <v>[FRASER] Frasez les deux farines, l'eau, le levain de lait et le sel, pétrissez rapide, bassinage d'huile en filet en 3 fois.</v>
      </c>
      <c r="C10"/>
      <c r="D10"/>
    </row>
    <row r="11">
      <c r="A11"/>
      <c r="B11" t="s">
        <v>145</v>
      </c>
      <c r="C11" s="6">
        <f>'Besoins'!$B$2*0.25</f>
        <v>0.25</v>
      </c>
      <c r="D11" t="s">
        <v>3</v>
      </c>
    </row>
    <row r="12">
      <c r="A12"/>
      <c r="B12" t="str">
        <f>Besoins!B17</f>
        <v>Farine de blé T150 intégrale</v>
      </c>
      <c r="C12" s="6">
        <f>Besoins!E17</f>
        <v>0.25</v>
      </c>
      <c r="D12" t="str">
        <f>Besoins!F17</f>
        <v>kg</v>
      </c>
    </row>
    <row r="13">
      <c r="A13"/>
      <c r="B13" t="s">
        <v>148</v>
      </c>
      <c r="C13" s="6">
        <f>'Besoins'!$B$2*0.375</f>
        <v>0.375</v>
      </c>
      <c r="D13" t="s">
        <v>19</v>
      </c>
    </row>
    <row r="14">
      <c r="A14"/>
      <c r="B14" t="str">
        <f>Besoins!B23</f>
        <v>Sel fin de cuisine</v>
      </c>
      <c r="C14" s="6">
        <f>Besoins!E23</f>
        <v>0.012</v>
      </c>
      <c r="D14" t="str">
        <f>Besoins!F23</f>
        <v>kg</v>
      </c>
    </row>
    <row r="15">
      <c r="A15"/>
      <c r="B15" t="s">
        <v>149</v>
      </c>
      <c r="C15" s="6">
        <f>'Besoins'!$B$2*0.05</f>
        <v>0.05</v>
      </c>
      <c r="D15" t="s">
        <v>19</v>
      </c>
    </row>
    <row r="16">
      <c r="A16"/>
      <c r="B16" t="str" s="16">
        <f>"ℹ "&amp;Procedure!E3</f>
        <v>ℹ</v>
      </c>
      <c r="C16"/>
      <c r="D16"/>
    </row>
    <row r="17">
      <c r="A17" t="s" s="15">
        <v>150</v>
      </c>
      <c r="B17" t="str" s="12">
        <f>"[POINTER] "&amp;Procedure!D4</f>
        <v>[POINTER] Pointez.</v>
      </c>
      <c r="C17"/>
      <c r="D17"/>
    </row>
    <row r="18">
      <c r="A18" t="s" s="15">
        <v>151</v>
      </c>
      <c r="B18" t="str" s="12">
        <f>"[DIVISER] "&amp;Procedure!D5</f>
        <v>[DIVISER] Divisez en 8, boulez, détendez, façonnez en disques épais, soudure au-dessus sur torchon.</v>
      </c>
      <c r="C18"/>
      <c r="D18"/>
    </row>
    <row r="19">
      <c r="A19" t="s" s="15">
        <v>152</v>
      </c>
      <c r="B19" t="str" s="12">
        <f>"[APPRÊTER] "&amp;Procedure!D6</f>
        <v>[APPRÊTER] Apprêt, retournez, grande incision en croix.</v>
      </c>
      <c r="C19"/>
      <c r="D19"/>
    </row>
    <row r="20">
      <c r="A20" t="s" s="15">
        <v>153</v>
      </c>
      <c r="B20" t="str" s="12">
        <f>"[ENFOURNER] "&amp;Procedure!D7</f>
        <v>[ENFOURNER] Enfournez avec buée.</v>
      </c>
      <c r="C20"/>
      <c r="D20"/>
    </row>
    <row r="21">
      <c r="A21"/>
      <c r="B21" t="str" s="16">
        <f>"ℹ "&amp;Procedure!E7</f>
        <v>ℹ</v>
      </c>
      <c r="C21"/>
      <c r="D21"/>
    </row>
    <row r="22">
      <c r="A22" t="s" s="15">
        <v>154</v>
      </c>
      <c r="B22" t="str" s="12">
        <f>"[FOURRER] "&amp;Procedure!D8</f>
        <v>[FOURRER] Vinaigrette ail/oignon/piment, garnissez les pains coupés en deux de salade, tomates, œufs, olives, thon, anchois, basilic. Reposez avant dégustation.</v>
      </c>
      <c r="C22"/>
      <c r="D22"/>
    </row>
    <row r="23">
      <c r="A23"/>
      <c r="B23" t="str">
        <f>Besoins!B22</f>
        <v>ail haché</v>
      </c>
      <c r="C23" s="6">
        <f>Besoins!E22</f>
        <v>0.02</v>
      </c>
      <c r="D23" t="str">
        <f>Besoins!F22</f>
        <v>kg</v>
      </c>
    </row>
    <row r="24">
      <c r="A24"/>
      <c r="B24" t="str">
        <f>Besoins!B21</f>
        <v>oignon rouge cubes</v>
      </c>
      <c r="C24" s="6">
        <f>Besoins!E21</f>
        <v>0.1</v>
      </c>
      <c r="D24" t="str">
        <f>Besoins!F21</f>
        <v>kg</v>
      </c>
    </row>
    <row r="25">
      <c r="A25"/>
      <c r="B25" t="str">
        <f>Besoins!B13</f>
        <v>Piment vert frais — à réactualiser</v>
      </c>
      <c r="C25" s="6">
        <f>Besoins!E13</f>
        <v>0.03</v>
      </c>
      <c r="D25" t="str">
        <f>Besoins!F13</f>
        <v>kg</v>
      </c>
    </row>
    <row r="26">
      <c r="A26"/>
      <c r="B26" t="str">
        <f>Besoins!B14</f>
        <v>Salade verte (laitue) — à réactualiser</v>
      </c>
      <c r="C26" s="6">
        <f>Besoins!E14</f>
        <v>0.1</v>
      </c>
      <c r="D26" t="str">
        <f>Besoins!F14</f>
        <v>kg</v>
      </c>
    </row>
    <row r="27">
      <c r="A27"/>
      <c r="B27" t="str">
        <f>Besoins!B15</f>
        <v>Tomate ronde fraîche — à réactualiser</v>
      </c>
      <c r="C27" s="6">
        <f>Besoins!E15</f>
        <v>0.3</v>
      </c>
      <c r="D27" t="str">
        <f>Besoins!F15</f>
        <v>kg</v>
      </c>
    </row>
    <row r="28">
      <c r="A28"/>
      <c r="B28" t="s">
        <v>155</v>
      </c>
      <c r="C28" s="6">
        <f>'Besoins'!$B$2*10</f>
        <v>10</v>
      </c>
      <c r="D28" t="s">
        <v>15</v>
      </c>
    </row>
    <row r="29">
      <c r="A29"/>
      <c r="B29" t="str">
        <f>Besoins!B11</f>
        <v>olives noires dénoyautées 30/33</v>
      </c>
      <c r="C29" s="6">
        <f>Besoins!E11</f>
        <v>0.08</v>
      </c>
      <c r="D29" t="str">
        <f>Besoins!F11</f>
        <v>kg</v>
      </c>
    </row>
    <row r="30">
      <c r="A30"/>
      <c r="B30" t="str">
        <f>Besoins!B10</f>
        <v>miettes de thon au naturel</v>
      </c>
      <c r="C30" s="6">
        <f>Besoins!E10</f>
        <v>0.4</v>
      </c>
      <c r="D30" t="str">
        <f>Besoins!F10</f>
        <v>kg</v>
      </c>
    </row>
    <row r="31">
      <c r="A31"/>
      <c r="B31" t="str">
        <f>Besoins!B9</f>
        <v>anchois à l'huile d'olives</v>
      </c>
      <c r="C31" s="6">
        <f>Besoins!E9</f>
        <v>0.05</v>
      </c>
      <c r="D31" t="str">
        <f>Besoins!F9</f>
        <v>kg</v>
      </c>
    </row>
    <row r="32">
      <c r="A32"/>
      <c r="B32" t="str">
        <f>Besoins!B12</f>
        <v>Basilic frais — à réactualiser</v>
      </c>
      <c r="C32" s="6">
        <f>Besoins!E12</f>
        <v>0.01</v>
      </c>
      <c r="D32" t="str">
        <f>Besoins!F12</f>
        <v>kg</v>
      </c>
    </row>
    <row r="33">
      <c r="A33"/>
      <c r="B33"/>
      <c r="C33"/>
      <c r="D33"/>
    </row>
    <row r="34">
      <c r="A34" t="s" s="14">
        <v>156</v>
      </c>
      <c r="B34"/>
      <c r="C34"/>
      <c r="D34"/>
    </row>
    <row r="35">
      <c r="A35" t="s" s="15">
        <v>144</v>
      </c>
      <c r="B35" t="str" s="12">
        <f>"[VERSER] "&amp;Procedure!D9</f>
        <v>[VERSER] Verser l'eau (120g) à 45°C dans le bocal du levain, délayer légèrement à la maryse.</v>
      </c>
      <c r="C35"/>
      <c r="D35"/>
    </row>
    <row r="36">
      <c r="A36"/>
      <c r="B36" t="s">
        <v>148</v>
      </c>
      <c r="C36" s="6">
        <f>'Besoins'!$B$2*0.06</f>
        <v>0.06</v>
      </c>
      <c r="D36" t="s">
        <v>19</v>
      </c>
    </row>
    <row r="37">
      <c r="A37"/>
      <c r="B37" t="str" s="16">
        <f>"ℹ "&amp;Procedure!E9</f>
        <v>ℹ</v>
      </c>
      <c r="C37"/>
      <c r="D37"/>
    </row>
    <row r="38">
      <c r="A38" t="s" s="15">
        <v>147</v>
      </c>
      <c r="B38" t="str" s="12">
        <f>"[VERSER] "&amp;Procedure!D10</f>
        <v>[VERSER] Verser le levain tout point (60g) dans un saladier, fouetter jusqu'à petites bulles.</v>
      </c>
      <c r="C38"/>
      <c r="D38"/>
    </row>
    <row r="39">
      <c r="A39"/>
      <c r="B39" t="s">
        <v>157</v>
      </c>
      <c r="C39" s="6">
        <f>'Besoins'!$B$2*0.03</f>
        <v>0.03</v>
      </c>
      <c r="D39" t="s">
        <v>3</v>
      </c>
    </row>
    <row r="40">
      <c r="A40" t="s" s="15">
        <v>150</v>
      </c>
      <c r="B40" t="str" s="12">
        <f>"[INCORPORER] "&amp;Procedure!D11</f>
        <v>[INCORPORER] Ajouter la farine de tradition T65 (120g), mélanger au fouet.</v>
      </c>
      <c r="C40"/>
      <c r="D40"/>
    </row>
    <row r="41">
      <c r="A41"/>
      <c r="B41" t="s">
        <v>145</v>
      </c>
      <c r="C41" s="6">
        <f>'Besoins'!$B$2*0.06</f>
        <v>0.06</v>
      </c>
      <c r="D41" t="s">
        <v>3</v>
      </c>
    </row>
    <row r="42">
      <c r="A42" t="s" s="15">
        <v>151</v>
      </c>
      <c r="B42" t="str" s="12">
        <f>"[VERSER] "&amp;Procedure!D12</f>
        <v>[VERSER] Verser dans un bocal propre, réserver au chaud jusqu'à tripler de volume, grosses bulles, début de crevasses.</v>
      </c>
      <c r="C42"/>
      <c r="D42"/>
    </row>
    <row r="43">
      <c r="A43"/>
      <c r="B43" t="str" s="16">
        <f>"ℹ "&amp;Procedure!E12</f>
        <v>ℹ</v>
      </c>
      <c r="C43"/>
      <c r="D43"/>
    </row>
    <row r="44">
      <c r="A44"/>
      <c r="B44"/>
      <c r="C44"/>
      <c r="D44"/>
    </row>
    <row r="45">
      <c r="A45" t="s" s="14">
        <v>158</v>
      </c>
      <c r="B45"/>
      <c r="C45"/>
      <c r="D45"/>
    </row>
    <row r="46">
      <c r="A46" t="s" s="15">
        <v>144</v>
      </c>
      <c r="B46" t="str" s="12">
        <f>"[VERSER] "&amp;Procedure!D13</f>
        <v>[VERSER] Dans un saladier, verser le miel (5g) et l'eau (100g) à 45°C, mélanger pour dissoudre.</v>
      </c>
      <c r="C46"/>
      <c r="D46"/>
    </row>
    <row r="47">
      <c r="A47"/>
      <c r="B47" t="str">
        <f>Besoins!B24</f>
        <v>Miel toutes fleurs vrac</v>
      </c>
      <c r="C47" s="6">
        <f>Besoins!E24</f>
        <v>0.000789</v>
      </c>
      <c r="D47" t="str">
        <f>Besoins!F24</f>
        <v>kg</v>
      </c>
    </row>
    <row r="48">
      <c r="A48"/>
      <c r="B48" t="s">
        <v>148</v>
      </c>
      <c r="C48" s="6">
        <f>'Besoins'!$B$2*0.0157894737</f>
        <v>0.015789</v>
      </c>
      <c r="D48" t="s">
        <v>19</v>
      </c>
    </row>
    <row r="49">
      <c r="A49"/>
      <c r="B49" t="str" s="16">
        <f>"ℹ "&amp;Procedure!E13</f>
        <v>ℹ</v>
      </c>
      <c r="C49"/>
      <c r="D49"/>
    </row>
    <row r="50">
      <c r="A50" t="s" s="15">
        <v>147</v>
      </c>
      <c r="B50" t="str" s="12">
        <f>"[INCORPORER] "&amp;Procedure!D14</f>
        <v>[INCORPORER] Incorporer la farine de seigle (85g) au fouet.</v>
      </c>
      <c r="C50"/>
      <c r="D50"/>
    </row>
    <row r="51">
      <c r="A51"/>
      <c r="B51" t="str">
        <f>Besoins!B16</f>
        <v>Farine de seigle T130</v>
      </c>
      <c r="C51" s="6">
        <f>Besoins!E16</f>
        <v>0.013421</v>
      </c>
      <c r="D51" t="str">
        <f>Besoins!F16</f>
        <v>kg</v>
      </c>
    </row>
    <row r="52">
      <c r="A52" t="s" s="15">
        <v>150</v>
      </c>
      <c r="B52" t="str" s="12">
        <f>"[METTRE] "&amp;Procedure!D15</f>
        <v>[METTRE] Mettre dans un bocal propre, réserver au chaud jusqu'à odeur marquée et grosses bulles, texture façon mousse au chocolat.</v>
      </c>
      <c r="C52"/>
      <c r="D52"/>
    </row>
    <row r="53">
      <c r="A53"/>
      <c r="B53" t="str" s="16">
        <f>"ℹ "&amp;Procedure!E15</f>
        <v>ℹ</v>
      </c>
      <c r="C53"/>
      <c r="D53"/>
    </row>
    <row r="54">
      <c r="A54"/>
      <c r="B54"/>
      <c r="C54"/>
      <c r="D54"/>
    </row>
    <row r="55">
      <c r="A55" t="s" s="17">
        <v>159</v>
      </c>
      <c r="B55"/>
      <c r="C55"/>
      <c r="D55"/>
    </row>
  </sheetData>
  <sheetProtection sheet="1"/>
  <mergeCells count="27">
    <mergeCell ref="A1:D1"/>
    <mergeCell ref="A2:D2"/>
    <mergeCell ref="A4:D4"/>
    <mergeCell ref="B5:D5"/>
    <mergeCell ref="B9:D9"/>
    <mergeCell ref="B10:D10"/>
    <mergeCell ref="B16:D16"/>
    <mergeCell ref="B17:D17"/>
    <mergeCell ref="B18:D18"/>
    <mergeCell ref="B19:D19"/>
    <mergeCell ref="B20:D20"/>
    <mergeCell ref="B21:D21"/>
    <mergeCell ref="B22:D22"/>
    <mergeCell ref="A34:D34"/>
    <mergeCell ref="B35:D35"/>
    <mergeCell ref="B37:D37"/>
    <mergeCell ref="B38:D38"/>
    <mergeCell ref="B40:D40"/>
    <mergeCell ref="B42:D42"/>
    <mergeCell ref="B43:D43"/>
    <mergeCell ref="A45:D45"/>
    <mergeCell ref="B46:D46"/>
    <mergeCell ref="B49:D49"/>
    <mergeCell ref="B50:D50"/>
    <mergeCell ref="B52:D52"/>
    <mergeCell ref="B53:D53"/>
    <mergeCell ref="A55:D5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2026-08-08T14:06:21Z</dcterms:created>
  <dc:title>Pan bagnat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2026-08-08T14:06:21Z</dcterms:modified>
  <cp:revision>1</cp:revision>
</cp:coreProperties>
</file>