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<sst xmlns="http://schemas.openxmlformats.org/spreadsheetml/2006/main" count="125" uniqueCount="125">
  <si>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</si>
  <si>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</si>
  <si>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</si>
  <si>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</si>
  <si>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</si>
  <si>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</si>
  <si>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</si>
  <si>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</si>
  <si>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</si>
  <si>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</si>
  <si>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</si>
  <si>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</si>
  <si>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</si>
  <si>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</si>
  <si>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</si>
  <si>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</si>
  <si>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</si>
  <si>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</si>
  <si>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</si>
  <si>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</si>
  <si>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</si>
  <si>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</si>
  <si>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</si>
  <si>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</si>
  <si>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</si>
  <si>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</si>
  <si>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</si>
  <si>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</si>
  <si>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</si>
  <si>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</si>
  <si>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</si>
  <si>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</si>
  <si>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</si>
  <si>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</si>
  <si>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</si>
  <si>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</si>
  <si>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</si>
  <si>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</si>
  <si>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</si>
  <si>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</si>
  <si>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</si>
  <si>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</si>
  <si>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</si>
  <si>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</si>
  <si>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</si>
  <si>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</si>
  <si>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</si>
  <si>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</si>
  <si>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</si>
  <si>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</si>
  <si>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</si>
  <si>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</si>
  <si>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</si>
  <si>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vendéenne (Ferrandi)</t>
  </si>
  <si>
    <t>PRÉPARER</t>
  </si>
  <si>
    <t>Préparez la pâte fermentée (farine 90g, eau 56g, sel 1,5g, levure 1,5g), mélangez.</t>
  </si>
  <si>
    <t>10 min (prepa)</t>
  </si>
  <si>
    <t>FRASER</t>
  </si>
  <si>
    <t>Frasez farine gruau (500g), œufs (4,5 pc), lait (80g), levure (18,5g) et sel (8,5g) avec la pâte fermentée, 5 min lent.</t>
  </si>
  <si>
    <t>5 min (prepa)</t>
  </si>
  <si>
    <t>PÉTRIR</t>
  </si>
  <si>
    <t>Pétrissez 6-8 min moyen, incorporez beurre (150g) et sucre (60g), 6-8 min moyen.</t>
  </si>
  <si>
    <t>≤24°C</t>
  </si>
  <si>
    <t>14 min (prepa)</t>
  </si>
  <si>
    <t>INCORPORER</t>
  </si>
  <si>
    <t>Ajoutez rhum (10g), eau de fleur d'oranger (5g) et vanille (0,5 gousse), 1-2 min.</t>
  </si>
  <si>
    <t>2 min (prepa)</t>
  </si>
  <si>
    <t>POINTER</t>
  </si>
  <si>
    <t>Pointez avec rabat, réservez toute la nuit au réfrigérateur.</t>
  </si>
  <si>
    <t>720 min (repos)</t>
  </si>
  <si>
    <t>DIVISER</t>
  </si>
  <si>
    <t>Divisez en 6 pâtons, brins de 50cm, deux tresses à trois brins. Dorez à la dorure au lait.</t>
  </si>
  <si>
    <t>APPRÊTER</t>
  </si>
  <si>
    <t>Apprêt en étuve à 28°C.</t>
  </si>
  <si>
    <t>90 min (repos)</t>
  </si>
  <si>
    <t>DORER</t>
  </si>
  <si>
    <t>Dorez de nouveau, enfournez.</t>
  </si>
  <si>
    <t>180-190°C</t>
  </si>
  <si>
    <t>25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</si>
  <si>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</si>
  <si>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</si>
  <si>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</si>
  <si>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</si>
  <si>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</si>
  <si>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</si>
  <si>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</si>
  <si>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</si>
  <si>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</si>
  <si>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</si>
  <si>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</si>
  <si>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</si>
  <si>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</si>
  <si>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</si>
  <si>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</si>
  <si>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gruau T45 (force boulangère)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</si>
  <si>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</si>
  <si>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</si>
  <si>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</si>
  <si>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</si>
  <si>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Beurre doux 82% MG plaquette</t>
  </si>
  <si>
    <t xml:space="preserve">    ↳ Rhum blanc (pâtisserie)</t>
  </si>
  <si>
    <t xml:space="preserve">    ↳ Gousses de vanille Bourbon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</si>
  <si>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</si>
  <si>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</si>
  <si>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</si>
  <si>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</si>
  <si>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Brioche vendéenne (Ferrandi)</t>
  </si>
  <si>
    <t>Brioche vendéenne (Ferrandi)  FER-BRIOCHVEND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</si>
  <si>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</si>
  <si>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</si>
  <si>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</si>
  <si>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</si>
  <si>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</si>
  <si>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</si>
  <si>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</si>
  <si>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</si>
  <si>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</si>
  <si>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</si>
  <si>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</si>
  <si>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 xml:space="preserve">    Dorure au lait (Ferrandi)</t>
  </si>
  <si>
    <t>7.</t>
  </si>
  <si>
    <t>8.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</si>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</sst>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1.256</v>
      </c>
      <c r="C3" t="s" s="5">
        <v>3</v>
      </c>
      <c r="D3"/>
      <c r="E3"/>
      <c r="F3"/>
    </row>
    <row r="4">
      <c r="A4" t="s">
        <v>4</v>
      </c>
      <c r="B4" s="6">
        <f>$B$2*B3</f>
        <v>1.256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6.045</v>
      </c>
      <c r="E7" s="6">
        <f>D7*$B$2</f>
        <v>6.045</v>
      </c>
      <c r="F7" t="s">
        <v>15</v>
      </c>
      <c r="G7" s="9">
        <f>E7*0.27</f>
        <v>1.63215</v>
      </c>
    </row>
    <row r="8">
      <c r="A8" t="s">
        <v>16</v>
      </c>
      <c r="B8" t="s">
        <v>17</v>
      </c>
      <c r="C8" t="s">
        <v>18</v>
      </c>
      <c r="D8" s="4">
        <v>0.061</v>
      </c>
      <c r="E8" s="6">
        <f>D8*$B$2</f>
        <v>0.061</v>
      </c>
      <c r="F8" t="s">
        <v>19</v>
      </c>
      <c r="G8" s="9">
        <f>E8*0.0043</f>
        <v>0.000262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19</v>
      </c>
      <c r="G9" s="9">
        <f>E9*12</f>
        <v>0.12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3</v>
      </c>
      <c r="G10" s="9">
        <f>E10*320</f>
        <v>160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3</v>
      </c>
      <c r="G11" s="9">
        <f>E11*0.95</f>
        <v>0.475</v>
      </c>
    </row>
    <row r="12">
      <c r="A12" t="s">
        <v>29</v>
      </c>
      <c r="B12" t="s">
        <v>30</v>
      </c>
      <c r="C12" t="s">
        <v>28</v>
      </c>
      <c r="D12" s="4">
        <v>0.09</v>
      </c>
      <c r="E12" s="6">
        <f>D12*$B$2</f>
        <v>0.09</v>
      </c>
      <c r="F12" t="s">
        <v>3</v>
      </c>
      <c r="G12" s="9">
        <f>E12*0.82</f>
        <v>0.0738</v>
      </c>
    </row>
    <row r="13">
      <c r="A13" t="s">
        <v>31</v>
      </c>
      <c r="B13" t="s">
        <v>32</v>
      </c>
      <c r="C13" t="s">
        <v>33</v>
      </c>
      <c r="D13" s="4">
        <v>0.15</v>
      </c>
      <c r="E13" s="6">
        <f>D13*$B$2</f>
        <v>0.15</v>
      </c>
      <c r="F13" t="s">
        <v>3</v>
      </c>
      <c r="G13" s="9">
        <f>E13*5.2</f>
        <v>0.78</v>
      </c>
    </row>
    <row r="14">
      <c r="A14" t="s">
        <v>34</v>
      </c>
      <c r="B14" t="s">
        <v>35</v>
      </c>
      <c r="C14" t="s">
        <v>36</v>
      </c>
      <c r="D14" s="4">
        <v>0.09</v>
      </c>
      <c r="E14" s="6">
        <f>D14*$B$2</f>
        <v>0.09</v>
      </c>
      <c r="F14" t="s">
        <v>19</v>
      </c>
      <c r="G14" s="9">
        <f>E14*1.05</f>
        <v>0.0945</v>
      </c>
    </row>
    <row r="15">
      <c r="A15" t="s">
        <v>37</v>
      </c>
      <c r="B15" t="s">
        <v>38</v>
      </c>
      <c r="C15" t="s">
        <v>39</v>
      </c>
      <c r="D15" s="4">
        <v>0.021</v>
      </c>
      <c r="E15" s="6">
        <f>D15*$B$2</f>
        <v>0.021</v>
      </c>
      <c r="F15" t="s">
        <v>3</v>
      </c>
      <c r="G15" s="9">
        <f>E15*2.2</f>
        <v>0.0462</v>
      </c>
    </row>
    <row r="16">
      <c r="A16" t="s">
        <v>40</v>
      </c>
      <c r="B16" t="s">
        <v>41</v>
      </c>
      <c r="C16" t="s">
        <v>42</v>
      </c>
      <c r="D16" s="4">
        <v>0.011</v>
      </c>
      <c r="E16" s="6">
        <f>D16*$B$2</f>
        <v>0.011</v>
      </c>
      <c r="F16" t="s">
        <v>3</v>
      </c>
      <c r="G16" s="9">
        <f>E16*0.35</f>
        <v>0.00385</v>
      </c>
    </row>
    <row r="17">
      <c r="A17" t="s">
        <v>43</v>
      </c>
      <c r="B17" t="s">
        <v>44</v>
      </c>
      <c r="C17" t="s">
        <v>45</v>
      </c>
      <c r="D17" s="4">
        <v>0.06</v>
      </c>
      <c r="E17" s="6">
        <f>D17*$B$2</f>
        <v>0.06</v>
      </c>
      <c r="F17" t="s">
        <v>3</v>
      </c>
      <c r="G17" s="9">
        <f>E17*0.82</f>
        <v>0.0492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 t="s">
        <v>56</v>
      </c>
    </row>
    <row r="3">
      <c r="A3" t="s">
        <v>53</v>
      </c>
      <c r="B3">
        <v>2</v>
      </c>
      <c r="C3" t="s">
        <v>57</v>
      </c>
      <c r="D3" t="s" s="12">
        <v>58</v>
      </c>
      <c r="E3" t="s" s="12"/>
      <c r="F3" t="s">
        <v>59</v>
      </c>
    </row>
    <row r="4">
      <c r="A4" t="s">
        <v>53</v>
      </c>
      <c r="B4">
        <v>3</v>
      </c>
      <c r="C4" t="s">
        <v>60</v>
      </c>
      <c r="D4" t="s" s="12">
        <v>61</v>
      </c>
      <c r="E4" t="s" s="12">
        <v>62</v>
      </c>
      <c r="F4" t="s">
        <v>63</v>
      </c>
    </row>
    <row r="5">
      <c r="A5" t="s">
        <v>53</v>
      </c>
      <c r="B5">
        <v>4</v>
      </c>
      <c r="C5" t="s">
        <v>64</v>
      </c>
      <c r="D5" t="s" s="12">
        <v>65</v>
      </c>
      <c r="E5" t="s" s="12">
        <v>62</v>
      </c>
      <c r="F5" t="s">
        <v>66</v>
      </c>
    </row>
    <row r="6">
      <c r="A6" t="s">
        <v>53</v>
      </c>
      <c r="B6">
        <v>5</v>
      </c>
      <c r="C6" t="s">
        <v>67</v>
      </c>
      <c r="D6" t="s" s="12">
        <v>68</v>
      </c>
      <c r="E6" t="s" s="12"/>
      <c r="F6" t="s">
        <v>69</v>
      </c>
    </row>
    <row r="7">
      <c r="A7" t="s">
        <v>53</v>
      </c>
      <c r="B7">
        <v>6</v>
      </c>
      <c r="C7" t="s">
        <v>70</v>
      </c>
      <c r="D7" t="s" s="12">
        <v>71</v>
      </c>
      <c r="E7" t="s" s="12"/>
      <c r="F7"/>
    </row>
    <row r="8">
      <c r="A8" t="s">
        <v>53</v>
      </c>
      <c r="B8">
        <v>7</v>
      </c>
      <c r="C8" t="s">
        <v>72</v>
      </c>
      <c r="D8" t="s" s="12">
        <v>73</v>
      </c>
      <c r="E8" t="s" s="12"/>
      <c r="F8" t="s">
        <v>74</v>
      </c>
    </row>
    <row r="9">
      <c r="A9" t="s">
        <v>53</v>
      </c>
      <c r="B9">
        <v>8</v>
      </c>
      <c r="C9" t="s">
        <v>75</v>
      </c>
      <c r="D9" t="s" s="12">
        <v>76</v>
      </c>
      <c r="E9" t="s" s="12">
        <v>77</v>
      </c>
      <c r="F9" t="s">
        <v>78</v>
      </c>
    </row>
    <row r="10">
      <c r="A10" t="s">
        <v>79</v>
      </c>
      <c r="B10">
        <v>1</v>
      </c>
      <c r="C10" t="s">
        <v>80</v>
      </c>
      <c r="D10" t="s" s="12">
        <v>81</v>
      </c>
      <c r="E10" t="s" s="12">
        <v>82</v>
      </c>
      <c r="F10" t="s">
        <v>83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53</v>
      </c>
      <c r="C2" t="s">
        <v>88</v>
      </c>
      <c r="D2" s="6">
        <f>'Besoins'!$B$2*1.256</f>
        <v>1.256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'Besoins'!$B$2*0.09</f>
        <v>0.09</v>
      </c>
      <c r="E3" t="s">
        <v>3</v>
      </c>
    </row>
    <row r="4">
      <c r="A4">
        <v>1</v>
      </c>
      <c r="B4" t="s">
        <v>91</v>
      </c>
      <c r="C4" t="s">
        <v>90</v>
      </c>
      <c r="D4" s="6">
        <f>'Besoins'!$B$2*0.056</f>
        <v>0.056</v>
      </c>
      <c r="E4" t="s">
        <v>19</v>
      </c>
    </row>
    <row r="5">
      <c r="A5">
        <v>1</v>
      </c>
      <c r="B5" t="s">
        <v>92</v>
      </c>
      <c r="C5" t="s">
        <v>90</v>
      </c>
      <c r="D5" s="6">
        <f>'Besoins'!$B$2*0.002</f>
        <v>0.002</v>
      </c>
      <c r="E5" t="s">
        <v>3</v>
      </c>
    </row>
    <row r="6">
      <c r="A6">
        <v>1</v>
      </c>
      <c r="B6" t="s">
        <v>93</v>
      </c>
      <c r="C6" t="s">
        <v>90</v>
      </c>
      <c r="D6" s="6">
        <f>'Besoins'!$B$2*0.002</f>
        <v>0.002</v>
      </c>
      <c r="E6" t="s">
        <v>3</v>
      </c>
    </row>
    <row r="7">
      <c r="A7">
        <v>1</v>
      </c>
      <c r="B7" t="s">
        <v>94</v>
      </c>
      <c r="C7" t="s">
        <v>90</v>
      </c>
      <c r="D7" s="6">
        <f>'Besoins'!$B$2*0.5</f>
        <v>0.5</v>
      </c>
      <c r="E7" t="s">
        <v>3</v>
      </c>
    </row>
    <row r="8">
      <c r="A8">
        <v>1</v>
      </c>
      <c r="B8" t="s">
        <v>95</v>
      </c>
      <c r="C8" t="s">
        <v>96</v>
      </c>
      <c r="D8" s="6">
        <f>'Besoins'!$B$2*4.545</f>
        <v>4.545</v>
      </c>
      <c r="E8" t="s">
        <v>15</v>
      </c>
    </row>
    <row r="9">
      <c r="A9">
        <v>1</v>
      </c>
      <c r="B9" t="s">
        <v>97</v>
      </c>
      <c r="C9" t="s">
        <v>90</v>
      </c>
      <c r="D9" s="6">
        <f>'Besoins'!$B$2*0.08</f>
        <v>0.08</v>
      </c>
      <c r="E9" t="s">
        <v>19</v>
      </c>
    </row>
    <row r="10">
      <c r="A10">
        <v>1</v>
      </c>
      <c r="B10" t="s">
        <v>93</v>
      </c>
      <c r="C10" t="s">
        <v>90</v>
      </c>
      <c r="D10" s="6">
        <f>'Besoins'!$B$2*0.019</f>
        <v>0.019</v>
      </c>
      <c r="E10" t="s">
        <v>3</v>
      </c>
    </row>
    <row r="11">
      <c r="A11">
        <v>1</v>
      </c>
      <c r="B11" t="s">
        <v>92</v>
      </c>
      <c r="C11" t="s">
        <v>90</v>
      </c>
      <c r="D11" s="6">
        <f>'Besoins'!$B$2*0.009</f>
        <v>0.009</v>
      </c>
      <c r="E11" t="s">
        <v>3</v>
      </c>
    </row>
    <row r="12">
      <c r="A12">
        <v>1</v>
      </c>
      <c r="B12" t="s">
        <v>98</v>
      </c>
      <c r="C12" t="s">
        <v>90</v>
      </c>
      <c r="D12" s="6">
        <f>'Besoins'!$B$2*0.06</f>
        <v>0.06</v>
      </c>
      <c r="E12" t="s">
        <v>3</v>
      </c>
    </row>
    <row r="13">
      <c r="A13">
        <v>1</v>
      </c>
      <c r="B13" t="s">
        <v>99</v>
      </c>
      <c r="C13" t="s">
        <v>90</v>
      </c>
      <c r="D13" s="6">
        <f>'Besoins'!$B$2*0.15</f>
        <v>0.15</v>
      </c>
      <c r="E13" t="s">
        <v>3</v>
      </c>
    </row>
    <row r="14">
      <c r="A14">
        <v>1</v>
      </c>
      <c r="B14" t="s">
        <v>100</v>
      </c>
      <c r="C14" t="s">
        <v>90</v>
      </c>
      <c r="D14" s="6">
        <f>'Besoins'!$B$2*0.01</f>
        <v>0.01</v>
      </c>
      <c r="E14" t="s">
        <v>19</v>
      </c>
    </row>
    <row r="15">
      <c r="A15">
        <v>1</v>
      </c>
      <c r="B15" t="s">
        <v>91</v>
      </c>
      <c r="C15" t="s">
        <v>90</v>
      </c>
      <c r="D15" s="6">
        <f>'Besoins'!$B$2*0.005</f>
        <v>0.005</v>
      </c>
      <c r="E15" t="s">
        <v>19</v>
      </c>
    </row>
    <row r="16">
      <c r="A16">
        <v>1</v>
      </c>
      <c r="B16" t="s">
        <v>101</v>
      </c>
      <c r="C16" t="s">
        <v>90</v>
      </c>
      <c r="D16" s="6">
        <f>'Besoins'!$B$2*0.5</f>
        <v>0.5</v>
      </c>
      <c r="E16" t="s">
        <v>15</v>
      </c>
    </row>
    <row r="17">
      <c r="A17">
        <v>1</v>
      </c>
      <c r="B17" t="s">
        <v>102</v>
      </c>
      <c r="C17" t="s">
        <v>88</v>
      </c>
      <c r="D17" s="6">
        <f>'Besoins'!$B$2*0.045</f>
        <v>0.045</v>
      </c>
      <c r="E17" t="s">
        <v>3</v>
      </c>
    </row>
    <row r="18">
      <c r="A18">
        <v>2</v>
      </c>
      <c r="B18" t="s">
        <v>103</v>
      </c>
      <c r="C18" t="s">
        <v>96</v>
      </c>
      <c r="D18" s="6">
        <f>'Besoins'!$B$2*1</f>
        <v>1</v>
      </c>
      <c r="E18" t="s">
        <v>15</v>
      </c>
    </row>
    <row r="19">
      <c r="A19">
        <v>2</v>
      </c>
      <c r="B19" t="s">
        <v>104</v>
      </c>
      <c r="C19" t="s">
        <v>96</v>
      </c>
      <c r="D19" s="6">
        <f>'Besoins'!$B$2*1</f>
        <v>1</v>
      </c>
      <c r="E19" t="s">
        <v>15</v>
      </c>
    </row>
    <row r="20">
      <c r="A20">
        <v>2</v>
      </c>
      <c r="B20" t="s">
        <v>105</v>
      </c>
      <c r="C20" t="s">
        <v>90</v>
      </c>
      <c r="D20" s="6">
        <f>'Besoins'!$B$2*0.01</f>
        <v>0.01</v>
      </c>
      <c r="E2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106</v>
      </c>
      <c r="B1"/>
      <c r="C1"/>
      <c r="D1"/>
    </row>
    <row r="2">
      <c r="A2" t="str" s="13">
        <f>"FER-BRIOCHVEND · BOU.PAINS_VIENNOIS · référence : "&amp;Besoins!B3&amp;" "&amp;Besoins!C3&amp;" · multiplicateur réglable sur la feuille ""Besoins"""</f>
        <v>FER-BRIOCHVEND · BOU.PAINS_VIENNOIS · référence : 1,256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107</v>
      </c>
      <c r="B4"/>
      <c r="C4"/>
      <c r="D4"/>
    </row>
    <row r="5">
      <c r="A5" t="s" s="15">
        <v>108</v>
      </c>
      <c r="B5" t="str" s="12">
        <f>"[PRÉPARER] "&amp;Procedure!D2</f>
        <v>[PRÉPARER] Préparez la pâte fermentée (farine 90g, eau 56g, sel 1,5g, levure 1,5g), mélangez.</v>
      </c>
      <c r="C5"/>
      <c r="D5"/>
    </row>
    <row r="6">
      <c r="A6"/>
      <c r="B6" t="str">
        <f>Besoins!B12</f>
        <v>Farine de tradition française T65</v>
      </c>
      <c r="C6" s="6">
        <f>Besoins!E12</f>
        <v>0.09</v>
      </c>
      <c r="D6" t="str">
        <f>Besoins!F12</f>
        <v>kg</v>
      </c>
    </row>
    <row r="7">
      <c r="A7"/>
      <c r="B7" t="s">
        <v>109</v>
      </c>
      <c r="C7" s="6">
        <f>'Besoins'!$B$2*0.056</f>
        <v>0.056</v>
      </c>
      <c r="D7" t="s">
        <v>19</v>
      </c>
    </row>
    <row r="8">
      <c r="A8"/>
      <c r="B8" t="s">
        <v>110</v>
      </c>
      <c r="C8" s="6">
        <f>'Besoins'!$B$2*0.002</f>
        <v>0.002</v>
      </c>
      <c r="D8" t="s">
        <v>3</v>
      </c>
    </row>
    <row r="9">
      <c r="A9"/>
      <c r="B9" t="s">
        <v>111</v>
      </c>
      <c r="C9" s="6">
        <f>'Besoins'!$B$2*0.002</f>
        <v>0.002</v>
      </c>
      <c r="D9" t="s">
        <v>3</v>
      </c>
    </row>
    <row r="10">
      <c r="A10" t="s" s="15">
        <v>112</v>
      </c>
      <c r="B10" t="str" s="12">
        <f>"[FRASER] "&amp;Procedure!D3</f>
        <v>[FRASER] Frasez farine gruau (500g), œufs (4,5 pc), lait (80g), levure (18,5g) et sel (8,5g) avec la pâte fermentée, 5 min lent.</v>
      </c>
      <c r="C10"/>
      <c r="D10"/>
    </row>
    <row r="11">
      <c r="A11"/>
      <c r="B11" t="str">
        <f>Besoins!B11</f>
        <v>Farine de gruau T45 (force boulangère)</v>
      </c>
      <c r="C11" s="6">
        <f>Besoins!E11</f>
        <v>0.5</v>
      </c>
      <c r="D11" t="str">
        <f>Besoins!F11</f>
        <v>kg</v>
      </c>
    </row>
    <row r="12">
      <c r="A12"/>
      <c r="B12" t="s">
        <v>113</v>
      </c>
      <c r="C12" s="6">
        <f>'Besoins'!$B$2*4.545</f>
        <v>4.545</v>
      </c>
      <c r="D12" t="s">
        <v>15</v>
      </c>
    </row>
    <row r="13">
      <c r="A13"/>
      <c r="B13" t="s">
        <v>114</v>
      </c>
      <c r="C13" s="6">
        <f>'Besoins'!$B$2*0.08</f>
        <v>0.08</v>
      </c>
      <c r="D13" t="s">
        <v>19</v>
      </c>
    </row>
    <row r="14">
      <c r="A14"/>
      <c r="B14" t="s">
        <v>111</v>
      </c>
      <c r="C14" s="6">
        <f>'Besoins'!$B$2*0.019</f>
        <v>0.019</v>
      </c>
      <c r="D14" t="s">
        <v>3</v>
      </c>
    </row>
    <row r="15">
      <c r="A15"/>
      <c r="B15" t="s">
        <v>110</v>
      </c>
      <c r="C15" s="6">
        <f>'Besoins'!$B$2*0.009</f>
        <v>0.009</v>
      </c>
      <c r="D15" t="s">
        <v>3</v>
      </c>
    </row>
    <row r="16">
      <c r="A16" t="s" s="15">
        <v>115</v>
      </c>
      <c r="B16" t="str" s="12">
        <f>"[PÉTRIR] "&amp;Procedure!D4</f>
        <v>[PÉTRIR] Pétrissez 6-8 min moyen, incorporez beurre (150g) et sucre (60g), 6-8 min moyen.</v>
      </c>
      <c r="C16"/>
      <c r="D16"/>
    </row>
    <row r="17">
      <c r="A17"/>
      <c r="B17" t="str">
        <f>Besoins!B13</f>
        <v>Beurre doux 82% MG plaquette</v>
      </c>
      <c r="C17" s="6">
        <f>Besoins!E13</f>
        <v>0.15</v>
      </c>
      <c r="D17" t="str">
        <f>Besoins!F13</f>
        <v>kg</v>
      </c>
    </row>
    <row r="18">
      <c r="A18"/>
      <c r="B18" t="str">
        <f>Besoins!B17</f>
        <v>Sucre blanc cristal sac 25 kg</v>
      </c>
      <c r="C18" s="6">
        <f>Besoins!E17</f>
        <v>0.06</v>
      </c>
      <c r="D18" t="str">
        <f>Besoins!F17</f>
        <v>kg</v>
      </c>
    </row>
    <row r="19">
      <c r="A19"/>
      <c r="B19" t="str" s="16">
        <f>"ℹ "&amp;Procedure!E4</f>
        <v>ℹ</v>
      </c>
      <c r="C19"/>
      <c r="D19"/>
    </row>
    <row r="20">
      <c r="A20" t="s" s="15">
        <v>116</v>
      </c>
      <c r="B20" t="str" s="12">
        <f>"[INCORPORER] "&amp;Procedure!D5</f>
        <v>[INCORPORER] Ajoutez rhum (10g), eau de fleur d'oranger (5g) et vanille (0,5 gousse), 1-2 min.</v>
      </c>
      <c r="C20"/>
      <c r="D20"/>
    </row>
    <row r="21">
      <c r="A21"/>
      <c r="B21" t="str">
        <f>Besoins!B9</f>
        <v>Rhum blanc (pâtisserie)</v>
      </c>
      <c r="C21" s="6">
        <f>Besoins!E9</f>
        <v>0.01</v>
      </c>
      <c r="D21" t="str">
        <f>Besoins!F9</f>
        <v>lt</v>
      </c>
    </row>
    <row r="22">
      <c r="A22"/>
      <c r="B22" t="s">
        <v>109</v>
      </c>
      <c r="C22" s="6">
        <f>'Besoins'!$B$2*0.005</f>
        <v>0.005</v>
      </c>
      <c r="D22" t="s">
        <v>19</v>
      </c>
    </row>
    <row r="23">
      <c r="A23"/>
      <c r="B23" t="str">
        <f>Besoins!B10</f>
        <v>Gousses de vanille Bourbon</v>
      </c>
      <c r="C23" s="6">
        <f>Besoins!E10</f>
        <v>0.5</v>
      </c>
      <c r="D23" t="str">
        <f>Besoins!F10</f>
        <v>pc</v>
      </c>
    </row>
    <row r="24">
      <c r="A24"/>
      <c r="B24" t="str" s="16">
        <f>"ℹ "&amp;Procedure!E5</f>
        <v>ℹ</v>
      </c>
      <c r="C24"/>
      <c r="D24"/>
    </row>
    <row r="25">
      <c r="A25" t="s" s="15">
        <v>117</v>
      </c>
      <c r="B25" t="str" s="12">
        <f>"[POINTER] "&amp;Procedure!D6</f>
        <v>[POINTER] Pointez avec rabat, réservez toute la nuit au réfrigérateur.</v>
      </c>
      <c r="C25"/>
      <c r="D25"/>
    </row>
    <row r="26">
      <c r="A26" t="s" s="15">
        <v>118</v>
      </c>
      <c r="B26" t="str" s="12">
        <f>"[DIVISER] "&amp;Procedure!D7</f>
        <v>[DIVISER] Divisez en 6 pâtons, brins de 50cm, deux tresses à trois brins. Dorez à la dorure au lait.</v>
      </c>
      <c r="C26"/>
      <c r="D26"/>
    </row>
    <row r="27">
      <c r="A27"/>
      <c r="B27" t="s">
        <v>119</v>
      </c>
      <c r="C27" s="6">
        <f>'Besoins'!$B$2*0.045</f>
        <v>0.045</v>
      </c>
      <c r="D27" t="s">
        <v>3</v>
      </c>
    </row>
    <row r="28">
      <c r="A28" t="s" s="15">
        <v>120</v>
      </c>
      <c r="B28" t="str" s="12">
        <f>"[APPRÊTER] "&amp;Procedure!D8</f>
        <v>[APPRÊTER] Apprêt en étuve à 28°C.</v>
      </c>
      <c r="C28"/>
      <c r="D28"/>
    </row>
    <row r="29">
      <c r="A29" t="s" s="15">
        <v>121</v>
      </c>
      <c r="B29" t="str" s="12">
        <f>"[DORER] "&amp;Procedure!D9</f>
        <v>[DORER] Dorez de nouveau, enfournez.</v>
      </c>
      <c r="C29"/>
      <c r="D29"/>
    </row>
    <row r="30">
      <c r="A30"/>
      <c r="B30" t="str" s="16">
        <f>"ℹ "&amp;Procedure!E9</f>
        <v>ℹ</v>
      </c>
      <c r="C30"/>
      <c r="D30"/>
    </row>
    <row r="31">
      <c r="A31"/>
      <c r="B31"/>
      <c r="C31"/>
      <c r="D31"/>
    </row>
    <row r="32">
      <c r="A32" t="s" s="14">
        <v>122</v>
      </c>
      <c r="B32"/>
      <c r="C32"/>
      <c r="D32"/>
    </row>
    <row r="33">
      <c r="A33" t="s" s="15">
        <v>108</v>
      </c>
      <c r="B33" t="str" s="12">
        <f>"[FOUETTER] "&amp;Procedure!D10</f>
        <v>[FOUETTER] Fouettez ensemble l'œuf entier (1 pc), le jaune d'œuf (1 pc) et le lait entier (10g) jusqu'à mélange homogène.</v>
      </c>
      <c r="C33"/>
      <c r="D33"/>
    </row>
    <row r="34">
      <c r="A34"/>
      <c r="B34" t="s">
        <v>113</v>
      </c>
      <c r="C34" s="6">
        <f>'Besoins'!$B$2*1</f>
        <v>1</v>
      </c>
      <c r="D34" t="s">
        <v>15</v>
      </c>
    </row>
    <row r="35">
      <c r="A35"/>
      <c r="B35" t="s">
        <v>123</v>
      </c>
      <c r="C35" s="6">
        <f>'Besoins'!$B$2*1</f>
        <v>1</v>
      </c>
      <c r="D35" t="s">
        <v>15</v>
      </c>
    </row>
    <row r="36">
      <c r="A36"/>
      <c r="B36" t="s">
        <v>114</v>
      </c>
      <c r="C36" s="6">
        <f>'Besoins'!$B$2*0.01</f>
        <v>0.01</v>
      </c>
      <c r="D36" t="s">
        <v>19</v>
      </c>
    </row>
    <row r="37">
      <c r="A37"/>
      <c r="B37" t="str" s="16">
        <f>"ℹ "&amp;Procedure!E10</f>
        <v>ℹ</v>
      </c>
      <c r="C37"/>
      <c r="D37"/>
    </row>
    <row r="38">
      <c r="A38"/>
      <c r="B38"/>
      <c r="C38"/>
      <c r="D38"/>
    </row>
    <row r="39">
      <c r="A39" t="s" s="17">
        <v>124</v>
      </c>
      <c r="B39"/>
      <c r="C39"/>
      <c r="D39"/>
    </row>
  </sheetData>
  <sheetProtection sheet="1"/>
  <mergeCells count="18">
    <mergeCell ref="A1:D1"/>
    <mergeCell ref="A2:D2"/>
    <mergeCell ref="A4:D4"/>
    <mergeCell ref="B5:D5"/>
    <mergeCell ref="B10:D10"/>
    <mergeCell ref="B16:D16"/>
    <mergeCell ref="B19:D19"/>
    <mergeCell ref="B20:D20"/>
    <mergeCell ref="B24:D24"/>
    <mergeCell ref="B25:D25"/>
    <mergeCell ref="B26:D26"/>
    <mergeCell ref="B28:D28"/>
    <mergeCell ref="B29:D29"/>
    <mergeCell ref="B30:D30"/>
    <mergeCell ref="A32:D32"/>
    <mergeCell ref="B33:D33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2026-08-08T18:50:12Z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2026-08-08T18:50:12Z</dcterms:modified>
  <cp:revision>1</cp:revision>
</cp:coreProperties>
</file>