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<sst xmlns="http://schemas.openxmlformats.org/spreadsheetml/2006/main" count="125" uniqueCount="125">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</sst>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0.114943</v>
      </c>
      <c r="E7" s="11">
        <f>D7*$B$2</f>
        <v>0.114943</v>
      </c>
      <c r="F7" t="s">
        <v>35</v>
      </c>
      <c r="G7" s="4">
        <f>E7*0.0042999824</f>
        <v>0.000494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E8*32</f>
        <v>0.096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E9*14</f>
        <v>0.7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44</v>
      </c>
      <c r="G10" s="4">
        <f>E10*22</f>
        <v>0.66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44</v>
      </c>
      <c r="G11" s="4">
        <f>E11*0.56</f>
        <v>0.0224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44</v>
      </c>
      <c r="G12" s="4">
        <f>E12*12</f>
        <v>1.2</v>
      </c>
    </row>
    <row r="13">
      <c r="A13" t="s">
        <v>51</v>
      </c>
      <c r="B13" t="s">
        <v>52</v>
      </c>
      <c r="C13" t="s">
        <v>53</v>
      </c>
      <c r="D13" s="9">
        <v>0.05</v>
      </c>
      <c r="E13" s="11">
        <f>D13*$B$2</f>
        <v>0.05</v>
      </c>
      <c r="F13" t="s">
        <v>44</v>
      </c>
      <c r="G13" s="4">
        <f>E13*16</f>
        <v>0.8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44</v>
      </c>
      <c r="G14" s="4">
        <f>E14*12</f>
        <v>0.6</v>
      </c>
    </row>
    <row r="15">
      <c r="A15" t="s">
        <v>56</v>
      </c>
      <c r="B15" t="s">
        <v>57</v>
      </c>
      <c r="C15" t="s">
        <v>53</v>
      </c>
      <c r="D15" s="9">
        <v>0.5</v>
      </c>
      <c r="E15" s="11">
        <f>D15*$B$2</f>
        <v>0.5</v>
      </c>
      <c r="F15" t="s">
        <v>44</v>
      </c>
      <c r="G15" s="4">
        <f>E15*15</f>
        <v>7.5</v>
      </c>
    </row>
    <row r="16">
      <c r="A16" t="s">
        <v>58</v>
      </c>
      <c r="B16" t="s">
        <v>59</v>
      </c>
      <c r="C16" t="s">
        <v>60</v>
      </c>
      <c r="D16" s="9">
        <v>0.05</v>
      </c>
      <c r="E16" s="11">
        <f>D16*$B$2</f>
        <v>0.05</v>
      </c>
      <c r="F16" t="s">
        <v>44</v>
      </c>
      <c r="G16" s="4">
        <f>E16*2.4</f>
        <v>0.12</v>
      </c>
    </row>
    <row r="17">
      <c r="A17" t="s">
        <v>61</v>
      </c>
      <c r="B17" t="s">
        <v>62</v>
      </c>
      <c r="C17" t="s">
        <v>63</v>
      </c>
      <c r="D17" s="9">
        <v>0.04</v>
      </c>
      <c r="E17" s="11">
        <f>D17*$B$2</f>
        <v>0.04</v>
      </c>
      <c r="F17" t="s">
        <v>44</v>
      </c>
      <c r="G17" s="4">
        <f>E17*5.2</f>
        <v>0.208</v>
      </c>
    </row>
    <row r="18">
      <c r="A18" t="s" s="12">
        <v>64</v>
      </c>
      <c r="B18" t="s">
        <v>65</v>
      </c>
      <c r="C18" t="s">
        <v>66</v>
      </c>
      <c r="D18" s="9">
        <v>4.5</v>
      </c>
      <c r="E18" s="11">
        <f>D18*$B$2</f>
        <v>4.5</v>
      </c>
      <c r="F18" t="s">
        <v>25</v>
      </c>
      <c r="G18" s="4">
        <f>E18*0.27</f>
        <v>1.215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44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44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44</v>
      </c>
      <c r="F3" t="s">
        <v>53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44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44</v>
      </c>
      <c r="F5" t="s">
        <v>60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35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66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35</v>
      </c>
      <c r="F10" t="s">
        <v>38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44</v>
      </c>
      <c r="F11" t="s">
        <v>50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44</v>
      </c>
      <c r="F12" t="s">
        <v>43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44</v>
      </c>
      <c r="F13" t="s">
        <v>53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44</v>
      </c>
      <c r="F14" t="s">
        <v>53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35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35</v>
      </c>
      <c r="F16" t="s">
        <v>34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44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44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44</v>
      </c>
      <c r="F19" t="s">
        <v>63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44</v>
      </c>
      <c r="F2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11">
        <f>Besoins!E17</f>
        <v>0.04</v>
      </c>
      <c r="D6" t="str">
        <f>Besoins!F17</f>
        <v>kg</v>
      </c>
    </row>
    <row r="7">
      <c r="A7"/>
      <c r="B7" t="str">
        <f>Besoins!B11</f>
        <v>Farine de blé T55</v>
      </c>
      <c r="C7" s="11">
        <f>Besoins!E11</f>
        <v>0.04</v>
      </c>
      <c r="D7" t="str">
        <f>Besoins!F11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Besoins!B15</f>
        <v>Poudre d'amande blanchie extra-fine</v>
      </c>
      <c r="C9" s="11">
        <f>Besoins!E15</f>
        <v>0.5</v>
      </c>
      <c r="D9" t="str">
        <f>Besoins!F15</f>
        <v>kg</v>
      </c>
    </row>
    <row r="10">
      <c r="A10"/>
      <c r="B10" t="s">
        <v>117</v>
      </c>
      <c r="C10" s="11">
        <f>'Besoins'!$B$2*0.5</f>
        <v>0.5</v>
      </c>
      <c r="D10" t="s">
        <v>44</v>
      </c>
    </row>
    <row r="11">
      <c r="A11"/>
      <c r="B11" t="str">
        <f>Besoins!B16</f>
        <v>Trimoline (sucre inverti pâtisserie)</v>
      </c>
      <c r="C11" s="11">
        <f>Besoins!E16</f>
        <v>0.05</v>
      </c>
      <c r="D11" t="str">
        <f>Besoins!F16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Besoins!B9</f>
        <v>Rhum ambré de cuisine (baba)</v>
      </c>
      <c r="C13" s="11">
        <f>Besoins!E9</f>
        <v>0.05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Besoins!B12</f>
        <v>Cerises confites (bigarreaux)</v>
      </c>
      <c r="C16" s="11">
        <f>Besoins!E12</f>
        <v>0.1</v>
      </c>
      <c r="D16" t="str">
        <f>Besoins!F12</f>
        <v>kg</v>
      </c>
    </row>
    <row r="17">
      <c r="A17"/>
      <c r="B17" t="str">
        <f>Besoins!B10</f>
        <v>Angelique confite</v>
      </c>
      <c r="C17" s="11">
        <f>Besoins!E10</f>
        <v>0.03</v>
      </c>
      <c r="D17" t="str">
        <f>Besoins!F10</f>
        <v>kg</v>
      </c>
    </row>
    <row r="18">
      <c r="A18"/>
      <c r="B18" t="str">
        <f>Besoins!B13</f>
        <v>Amandes effilées</v>
      </c>
      <c r="C18" s="11">
        <f>Besoins!E13</f>
        <v>0.05</v>
      </c>
      <c r="D18" t="str">
        <f>Besoins!F13</f>
        <v>kg</v>
      </c>
    </row>
    <row r="19">
      <c r="A19"/>
      <c r="B19" t="str">
        <f>Besoins!B14</f>
        <v>Cerneaux de noix</v>
      </c>
      <c r="C19" s="11">
        <f>Besoins!E14</f>
        <v>0.05</v>
      </c>
      <c r="D19" t="str">
        <f>Besoins!F14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35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Besoins!B7</f>
        <v>Eau (robinet - moy. France 2026)</v>
      </c>
      <c r="C29" s="11">
        <f>Besoins!E7</f>
        <v>0.114943</v>
      </c>
      <c r="D29" t="str">
        <f>Besoins!F7</f>
        <v>lt</v>
      </c>
    </row>
    <row r="30">
      <c r="A30"/>
      <c r="B30" t="s">
        <v>117</v>
      </c>
      <c r="C30" s="11">
        <f>'Besoins'!$B$2*0.1379310345</f>
        <v>0.137931</v>
      </c>
      <c r="D30" t="s">
        <v>44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