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<sst xmlns="http://schemas.openxmlformats.org/spreadsheetml/2006/main" count="124" uniqueCount="124">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</sst>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0.114943</v>
      </c>
      <c r="E7" s="11">
        <f>D7*$B$2</f>
        <v>0.114943</v>
      </c>
      <c r="F7" t="s">
        <v>35</v>
      </c>
      <c r="G7" s="4">
        <f>E7*0.0042999824</f>
        <v>0.000494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E8*32</f>
        <v>0.096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E9*14</f>
        <v>0.7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E10*18</f>
        <v>18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44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44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44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44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44</v>
      </c>
      <c r="G15" s="4">
        <f>E15*12</f>
        <v>0.6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44</v>
      </c>
      <c r="G16" s="4">
        <f>E16*2.4</f>
        <v>0.12</v>
      </c>
    </row>
    <row r="17">
      <c r="A17" t="s">
        <v>62</v>
      </c>
      <c r="B17" t="s">
        <v>63</v>
      </c>
      <c r="C17" t="s">
        <v>64</v>
      </c>
      <c r="D17" s="9">
        <v>0.04</v>
      </c>
      <c r="E17" s="11">
        <f>D17*$B$2</f>
        <v>0.04</v>
      </c>
      <c r="F17" t="s">
        <v>44</v>
      </c>
      <c r="G17" s="4">
        <f>E17*5.2</f>
        <v>0.208</v>
      </c>
    </row>
    <row r="18">
      <c r="A18" t="s" s="12">
        <v>65</v>
      </c>
      <c r="B18" t="s">
        <v>66</v>
      </c>
      <c r="C18" t="s">
        <v>67</v>
      </c>
      <c r="D18" s="9">
        <v>5</v>
      </c>
      <c r="E18" s="11">
        <f>D18*$B$2</f>
        <v>5</v>
      </c>
      <c r="F18" t="s">
        <v>25</v>
      </c>
      <c r="G18" s="4">
        <f>E18*0.27</f>
        <v>1.35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44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44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44</v>
      </c>
      <c r="F3" t="s">
        <v>43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44</v>
      </c>
      <c r="F4" t="s">
        <v>61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35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67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35</v>
      </c>
      <c r="F9" t="s">
        <v>38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44</v>
      </c>
      <c r="F10" t="s">
        <v>53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44</v>
      </c>
      <c r="F11" t="s">
        <v>47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44</v>
      </c>
      <c r="F12" t="s">
        <v>56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44</v>
      </c>
      <c r="F13" t="s">
        <v>56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35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35</v>
      </c>
      <c r="F15" t="s">
        <v>34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44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44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44</v>
      </c>
      <c r="F18" t="s">
        <v>64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44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11">
        <f>Besoins!E17</f>
        <v>0.04</v>
      </c>
      <c r="D6" t="str">
        <f>Besoins!F17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Besoins!B10</f>
        <v>Pâte d'amande crue 66% amandes</v>
      </c>
      <c r="C9" s="11">
        <f>Besoins!E10</f>
        <v>1</v>
      </c>
      <c r="D9" t="str">
        <f>Besoins!F10</f>
        <v>kg</v>
      </c>
    </row>
    <row r="10">
      <c r="A10"/>
      <c r="B10" t="str">
        <f>Besoins!B16</f>
        <v>Trimoline (sucre inverti pâtisserie)</v>
      </c>
      <c r="C10" s="11">
        <f>Besoins!E16</f>
        <v>0.05</v>
      </c>
      <c r="D10" t="str">
        <f>Besoins!F16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Besoins!B9</f>
        <v>Rhum ambré de cuisine (baba)</v>
      </c>
      <c r="C12" s="11">
        <f>Besoins!E9</f>
        <v>0.05</v>
      </c>
      <c r="D12" t="str">
        <f>Besoins!F9</f>
        <v>lt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Besoins!B13</f>
        <v>Cerises confites (bigarreaux)</v>
      </c>
      <c r="C15" s="11">
        <f>Besoins!E13</f>
        <v>0.1</v>
      </c>
      <c r="D15" t="str">
        <f>Besoins!F13</f>
        <v>kg</v>
      </c>
    </row>
    <row r="16">
      <c r="A16"/>
      <c r="B16" t="str">
        <f>Besoins!B11</f>
        <v>Angelique confite</v>
      </c>
      <c r="C16" s="11">
        <f>Besoins!E11</f>
        <v>0.03</v>
      </c>
      <c r="D16" t="str">
        <f>Besoins!F11</f>
        <v>kg</v>
      </c>
    </row>
    <row r="17">
      <c r="A17"/>
      <c r="B17" t="str">
        <f>Besoins!B14</f>
        <v>Amandes effilées</v>
      </c>
      <c r="C17" s="11">
        <f>Besoins!E14</f>
        <v>0.05</v>
      </c>
      <c r="D17" t="str">
        <f>Besoins!F14</f>
        <v>kg</v>
      </c>
    </row>
    <row r="18">
      <c r="A18"/>
      <c r="B18" t="str">
        <f>Besoins!B15</f>
        <v>Cerneaux de noix</v>
      </c>
      <c r="C18" s="11">
        <f>Besoins!E15</f>
        <v>0.05</v>
      </c>
      <c r="D18" t="str">
        <f>Besoins!F15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35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Besoins!B7</f>
        <v>Eau (robinet - moy. France 2026)</v>
      </c>
      <c r="C28" s="11">
        <f>Besoins!E7</f>
        <v>0.114943</v>
      </c>
      <c r="D28" t="str">
        <f>Besoins!F7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