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<sst xmlns="http://schemas.openxmlformats.org/spreadsheetml/2006/main" count="183" uniqueCount="183">
  <si>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</si>
  <si>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</si>
  <si>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</si>
  <si>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</si>
  <si>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</si>
  <si>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</si>
  <si>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</si>
  <si>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</si>
  <si>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</si>
  <si>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</si>
  <si>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</si>
  <si>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</si>
  <si>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</si>
  <si>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</si>
  <si>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</si>
  <si>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</si>
  <si>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</si>
  <si>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</si>
  <si>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</si>
  <si>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</si>
  <si>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</si>
  <si>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</si>
  <si>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</si>
  <si>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</si>
  <si>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</si>
  <si>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</si>
  <si>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</si>
  <si>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</si>
  <si>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</si>
  <si>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</si>
  <si>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</si>
  <si>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</si>
  <si>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</si>
  <si>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</si>
  <si>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</si>
  <si>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</si>
  <si>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</si>
  <si>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</si>
  <si>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</si>
  <si>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</si>
  <si>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</si>
  <si>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</si>
  <si>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</si>
  <si>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</si>
  <si>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</si>
  <si>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</si>
  <si>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</si>
  <si>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</si>
  <si>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</si>
  <si>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</si>
  <si>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</si>
  <si>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</si>
  <si>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</si>
  <si>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</si>
  <si>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</si>
  <si>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</si>
  <si>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</si>
  <si>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</si>
  <si>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</si>
  <si>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</si>
  <si>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</si>
  <si>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</si>
  <si>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</si>
  <si>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</si>
  <si>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</si>
  <si>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</si>
  <si>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</si>
  <si>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</si>
  <si>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</si>
  <si>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</si>
  <si>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</si>
  <si>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</si>
  <si>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</si>
  <si>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</si>
  <si>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</si>
  <si>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</si>
  <si>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</si>
  <si>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</si>
  <si>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</si>
  <si>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</si>
  <si>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</si>
  <si>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</si>
  <si>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</si>
  <si>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</si>
  <si>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</si>
  <si>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</si>
  <si>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</si>
  <si>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</si>
  <si>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</si>
  <si>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</si>
  <si>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</si>
  <si>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</si>
  <si>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</si>
  <si>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</si>
  <si>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</si>
  <si>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</si>
  <si>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</si>
  <si>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</si>
  <si>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</si>
  <si>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</si>
  <si>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</si>
  <si>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</si>
  <si>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</si>
  <si>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</si>
  <si>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</si>
  <si>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</si>
  <si>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 (robinet - moy. France 2026)</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</si>
  <si>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</si>
  <si>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</si>
  <si>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</si>
  <si>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</si>
  <si>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</si>
  <si>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</si>
  <si>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</si>
  <si>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</si>
  <si>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</si>
  <si>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</si>
  <si>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</si>
  <si>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</si>
  <si>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</si>
  <si>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</si>
  <si>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</si>
  <si>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</si>
  <si>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</si>
  <si>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</si>
  <si>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</si>
  <si>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</si>
  <si>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</si>
  <si>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</si>
  <si>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</si>
  <si>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</si>
  <si>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</si>
  <si>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</si>
  <si>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</si>
  <si>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</si>
  <si>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</si>
  <si>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</si>
  <si>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</si>
  <si>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</si>
  <si>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</si>
  <si>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</si>
  <si>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</si>
  <si>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</si>
  <si>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</si>
  <si>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</si>
  <si>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</si>
  <si>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</si>
  <si>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</si>
  <si>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</si>
  <si>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</si>
  <si>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</si>
  <si>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</si>
  <si>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</si>
  <si>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</si>
  <si>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</si>
  <si>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</si>
  <si>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</si>
  <si>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</si>
  <si>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</si>
  <si>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</si>
  <si>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</si>
  <si>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</si>
  <si>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</si>
  <si>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SAUCE BOLOGNAISE — BASE LASAGNES</t>
  </si>
  <si>
    <t>SAUCE BOLOGNAISE — BASE LASAGNES  GRO-BOLO-A</t>
  </si>
  <si>
    <t>1.</t>
  </si>
  <si>
    <t>2.</t>
  </si>
  <si>
    <t>3.</t>
  </si>
  <si>
    <t>4.</t>
  </si>
  <si>
    <t>5.</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</si>
  <si>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</si>
  <si>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</si>
  <si>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</si>
  <si>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</si>
  <si>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</si>
  <si>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</si>
  <si>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</si>
  <si>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</si>
  <si>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GRO_CDR_B264</t>
  </si>
  <si>
    <t xml:space="preserve">    OIGNON jaune France cat.I 60-80mm</t>
  </si>
  <si>
    <t xml:space="preserve">    Clous de girofle (par 20)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</si>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</sst>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405.05170691176</v>
      </c>
    </row>
    <row r="12">
      <c r="A12" t="s" s="3">
        <v>16</v>
      </c>
      <c r="B12" s="4">
        <v>16.202068276471</v>
      </c>
    </row>
    <row r="13">
      <c r="A13"/>
      <c r="B13"/>
    </row>
    <row r="14">
      <c r="A14" t="s" s="5">
        <v>17</v>
      </c>
      <c r="B14" t="s" s="5">
        <v>14</v>
      </c>
    </row>
    <row r="15">
      <c r="A15" t="s" s="5">
        <v>18</v>
      </c>
      <c r="B15" s="6">
        <v>405.05170691176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17.748529</v>
      </c>
      <c r="E7" s="11">
        <f>D7*$B$2</f>
        <v>17.748529</v>
      </c>
      <c r="F7" t="s">
        <v>24</v>
      </c>
      <c r="G7" s="4">
        <f>E7*0.0043000001</f>
        <v>0.076319</v>
      </c>
    </row>
    <row r="8">
      <c r="A8" t="s">
        <v>34</v>
      </c>
      <c r="B8" t="s">
        <v>35</v>
      </c>
      <c r="C8" t="s">
        <v>36</v>
      </c>
      <c r="D8" s="9">
        <v>0.15</v>
      </c>
      <c r="E8" s="11">
        <f>D8*$B$2</f>
        <v>0.15</v>
      </c>
      <c r="F8" t="s">
        <v>37</v>
      </c>
      <c r="G8" s="4">
        <f>E8*24.02</f>
        <v>3.603</v>
      </c>
    </row>
    <row r="9">
      <c r="A9" t="s">
        <v>38</v>
      </c>
      <c r="B9" t="s">
        <v>39</v>
      </c>
      <c r="C9" t="s">
        <v>40</v>
      </c>
      <c r="D9" s="9">
        <v>1.427451</v>
      </c>
      <c r="E9" s="11">
        <f>D9*$B$2</f>
        <v>1.427451</v>
      </c>
      <c r="F9" t="s">
        <v>41</v>
      </c>
      <c r="G9" s="4">
        <f>E9*12.5999998269</f>
        <v>17.985882</v>
      </c>
    </row>
    <row r="10">
      <c r="A10" t="s">
        <v>42</v>
      </c>
      <c r="B10" t="s">
        <v>43</v>
      </c>
      <c r="C10" t="s">
        <v>44</v>
      </c>
      <c r="D10" s="9">
        <v>0.000494</v>
      </c>
      <c r="E10" s="11">
        <f>D10*$B$2</f>
        <v>0.000494</v>
      </c>
      <c r="F10" t="s">
        <v>45</v>
      </c>
      <c r="G10" s="4">
        <f>E10*25.0059537985</f>
        <v>0.012353</v>
      </c>
    </row>
    <row r="11">
      <c r="A11" t="s">
        <v>46</v>
      </c>
      <c r="B11" t="s">
        <v>47</v>
      </c>
      <c r="C11" t="s">
        <v>44</v>
      </c>
      <c r="D11" s="9">
        <v>0.009882</v>
      </c>
      <c r="E11" s="11">
        <f>D11*$B$2</f>
        <v>0.009882</v>
      </c>
      <c r="F11" t="s">
        <v>45</v>
      </c>
      <c r="G11" s="4">
        <f>E11*12.0004285867</f>
        <v>0.118588</v>
      </c>
    </row>
    <row r="12">
      <c r="A12" t="s">
        <v>48</v>
      </c>
      <c r="B12" t="s">
        <v>49</v>
      </c>
      <c r="C12" t="s">
        <v>44</v>
      </c>
      <c r="D12" s="9">
        <v>0.023471</v>
      </c>
      <c r="E12" s="11">
        <f>D12*$B$2</f>
        <v>0.023471</v>
      </c>
      <c r="F12" t="s">
        <v>45</v>
      </c>
      <c r="G12" s="4">
        <f>E12*12.4997807056</f>
        <v>0.293382</v>
      </c>
    </row>
    <row r="13">
      <c r="A13" t="s">
        <v>50</v>
      </c>
      <c r="B13" t="s">
        <v>51</v>
      </c>
      <c r="C13" t="s">
        <v>52</v>
      </c>
      <c r="D13" s="9">
        <v>0.024706</v>
      </c>
      <c r="E13" s="11">
        <f>D13*$B$2</f>
        <v>0.024706</v>
      </c>
      <c r="F13" t="s">
        <v>45</v>
      </c>
      <c r="G13" s="4">
        <f>E13*9.4999547621</f>
        <v>0.234706</v>
      </c>
    </row>
    <row r="14">
      <c r="A14" t="s">
        <v>53</v>
      </c>
      <c r="B14" t="s">
        <v>54</v>
      </c>
      <c r="C14" t="s">
        <v>55</v>
      </c>
      <c r="D14" s="9">
        <v>0.329412</v>
      </c>
      <c r="E14" s="11">
        <f>D14*$B$2</f>
        <v>0.329412</v>
      </c>
      <c r="F14" t="s">
        <v>45</v>
      </c>
      <c r="G14" s="4">
        <f>E14*0.5599996</f>
        <v>0.184471</v>
      </c>
    </row>
    <row r="15">
      <c r="A15" t="s">
        <v>56</v>
      </c>
      <c r="B15" t="s">
        <v>57</v>
      </c>
      <c r="C15" t="s">
        <v>58</v>
      </c>
      <c r="D15" s="9">
        <v>0.075</v>
      </c>
      <c r="E15" s="11">
        <f>D15*$B$2</f>
        <v>0.075</v>
      </c>
      <c r="F15" t="s">
        <v>45</v>
      </c>
      <c r="G15" s="4">
        <f>E15*19.69</f>
        <v>1.47675</v>
      </c>
    </row>
    <row r="16">
      <c r="A16" t="s">
        <v>59</v>
      </c>
      <c r="B16" t="s">
        <v>60</v>
      </c>
      <c r="C16" t="s">
        <v>61</v>
      </c>
      <c r="D16" s="9">
        <v>0.1</v>
      </c>
      <c r="E16" s="11">
        <f>D16*$B$2</f>
        <v>0.1</v>
      </c>
      <c r="F16" t="s">
        <v>37</v>
      </c>
      <c r="G16" s="4">
        <f>E16*65.22</f>
        <v>6.522</v>
      </c>
    </row>
    <row r="17">
      <c r="A17" t="s">
        <v>62</v>
      </c>
      <c r="B17" t="s">
        <v>63</v>
      </c>
      <c r="C17" t="s">
        <v>64</v>
      </c>
      <c r="D17" s="9">
        <v>0.823529</v>
      </c>
      <c r="E17" s="11">
        <f>D17*$B$2</f>
        <v>0.823529</v>
      </c>
      <c r="F17" t="s">
        <v>45</v>
      </c>
      <c r="G17" s="4">
        <f>E17*3.6000018</f>
        <v>2.964706</v>
      </c>
    </row>
    <row r="18">
      <c r="A18" t="s">
        <v>65</v>
      </c>
      <c r="B18" t="s">
        <v>66</v>
      </c>
      <c r="C18" t="s">
        <v>67</v>
      </c>
      <c r="D18" s="9">
        <v>0.988235</v>
      </c>
      <c r="E18" s="11">
        <f>D18*$B$2</f>
        <v>0.988235</v>
      </c>
      <c r="F18" t="s">
        <v>45</v>
      </c>
      <c r="G18" s="4">
        <f>E18*1.1000003274</f>
        <v>1.087059</v>
      </c>
    </row>
    <row r="19">
      <c r="A19" t="s">
        <v>68</v>
      </c>
      <c r="B19" t="s">
        <v>69</v>
      </c>
      <c r="C19" t="s">
        <v>67</v>
      </c>
      <c r="D19" s="9">
        <v>0.790588</v>
      </c>
      <c r="E19" s="11">
        <f>D19*$B$2</f>
        <v>0.790588</v>
      </c>
      <c r="F19" t="s">
        <v>45</v>
      </c>
      <c r="G19" s="4">
        <f>E19*1.8000005357</f>
        <v>1.423059</v>
      </c>
    </row>
    <row r="20">
      <c r="A20" t="s">
        <v>70</v>
      </c>
      <c r="B20" t="s">
        <v>71</v>
      </c>
      <c r="C20" t="s">
        <v>67</v>
      </c>
      <c r="D20" s="9">
        <v>1.988235</v>
      </c>
      <c r="E20" s="11">
        <f>D20*$B$2</f>
        <v>1.988235</v>
      </c>
      <c r="F20" t="s">
        <v>45</v>
      </c>
      <c r="G20" s="4">
        <f>E20*0.4000000592</f>
        <v>0.795294</v>
      </c>
    </row>
    <row r="21">
      <c r="A21" t="s">
        <v>72</v>
      </c>
      <c r="B21" t="s">
        <v>73</v>
      </c>
      <c r="C21" t="s">
        <v>67</v>
      </c>
      <c r="D21" s="9">
        <v>1.976471</v>
      </c>
      <c r="E21" s="11">
        <f>D21*$B$2</f>
        <v>1.976471</v>
      </c>
      <c r="F21" t="s">
        <v>45</v>
      </c>
      <c r="G21" s="4">
        <f>E21*0.8999998125</f>
        <v>1.778824</v>
      </c>
    </row>
    <row r="22">
      <c r="A22" t="s">
        <v>74</v>
      </c>
      <c r="B22" t="s">
        <v>75</v>
      </c>
      <c r="C22" t="s">
        <v>76</v>
      </c>
      <c r="D22" s="9">
        <v>0.329412</v>
      </c>
      <c r="E22" s="11">
        <f>D22*$B$2</f>
        <v>0.329412</v>
      </c>
      <c r="F22" t="s">
        <v>45</v>
      </c>
      <c r="G22" s="4">
        <f>E22*8.1099942071</f>
        <v>2.671529</v>
      </c>
    </row>
    <row r="23">
      <c r="A23" t="s">
        <v>77</v>
      </c>
      <c r="B23" t="s">
        <v>78</v>
      </c>
      <c r="C23" t="s">
        <v>79</v>
      </c>
      <c r="D23" s="9">
        <v>0.122412</v>
      </c>
      <c r="E23" s="11">
        <f>D23*$B$2</f>
        <v>0.122412</v>
      </c>
      <c r="F23" t="s">
        <v>45</v>
      </c>
      <c r="G23" s="4">
        <f>E23*0.3499993272</f>
        <v>0.042844</v>
      </c>
    </row>
    <row r="24">
      <c r="A24" t="s">
        <v>80</v>
      </c>
      <c r="B24" t="s">
        <v>81</v>
      </c>
      <c r="C24" t="s">
        <v>82</v>
      </c>
      <c r="D24" s="9">
        <v>0.164706</v>
      </c>
      <c r="E24" s="11">
        <f>D24*$B$2</f>
        <v>0.164706</v>
      </c>
      <c r="F24" t="s">
        <v>45</v>
      </c>
      <c r="G24" s="4">
        <f>E24*0.8199994143</f>
        <v>0.135059</v>
      </c>
    </row>
    <row r="25">
      <c r="A25" t="s">
        <v>83</v>
      </c>
      <c r="B25" t="s">
        <v>84</v>
      </c>
      <c r="C25" t="s">
        <v>85</v>
      </c>
      <c r="D25" s="9">
        <v>2.470588</v>
      </c>
      <c r="E25" s="11">
        <f>D25*$B$2</f>
        <v>2.470588</v>
      </c>
      <c r="F25" t="s">
        <v>45</v>
      </c>
      <c r="G25" s="4">
        <f>E25*3.8900003705</f>
        <v>9.610588</v>
      </c>
    </row>
    <row r="26">
      <c r="A26" t="s">
        <v>86</v>
      </c>
      <c r="B26" t="s">
        <v>87</v>
      </c>
      <c r="C26" t="s">
        <v>88</v>
      </c>
      <c r="D26" s="9">
        <v>14</v>
      </c>
      <c r="E26" s="11">
        <f>D26*$B$2</f>
        <v>14</v>
      </c>
      <c r="F26" t="s">
        <v>45</v>
      </c>
      <c r="G26" s="4">
        <f>E26*23.7</f>
        <v>331.8</v>
      </c>
    </row>
    <row r="27">
      <c r="A27" t="s" s="12">
        <v>89</v>
      </c>
      <c r="B27" t="s">
        <v>90</v>
      </c>
      <c r="C27" t="s">
        <v>91</v>
      </c>
      <c r="D27" s="9">
        <v>4.941176</v>
      </c>
      <c r="E27" s="11">
        <f>D27*$B$2</f>
        <v>4.941176</v>
      </c>
      <c r="F27" t="s">
        <v>45</v>
      </c>
      <c r="G27" s="4">
        <f>E27*2.5000002381</f>
        <v>12.352941</v>
      </c>
    </row>
    <row r="28">
      <c r="A28" t="s" s="12">
        <v>92</v>
      </c>
      <c r="B28" t="s">
        <v>93</v>
      </c>
      <c r="C28" t="s">
        <v>91</v>
      </c>
      <c r="D28" s="9">
        <v>4.941176</v>
      </c>
      <c r="E28" s="11">
        <f>D28*$B$2</f>
        <v>4.941176</v>
      </c>
      <c r="F28" t="s">
        <v>45</v>
      </c>
      <c r="G28" s="4">
        <f>E28*2.0000001905</f>
        <v>9.882353</v>
      </c>
    </row>
    <row r="29">
      <c r="A29"/>
      <c r="B29"/>
      <c r="C29"/>
      <c r="D29"/>
      <c r="E29"/>
      <c r="F29" t="s" s="3">
        <v>94</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29</v>
      </c>
      <c r="F1" t="s" s="2">
        <v>5</v>
      </c>
    </row>
    <row r="2">
      <c r="A2">
        <v>0</v>
      </c>
      <c r="B2" t="s">
        <v>2</v>
      </c>
      <c r="C2" t="s">
        <v>99</v>
      </c>
      <c r="D2" s="11">
        <v>25</v>
      </c>
      <c r="E2" t="s">
        <v>24</v>
      </c>
      <c r="F2" t="s">
        <v>100</v>
      </c>
    </row>
    <row r="3">
      <c r="A3">
        <v>1</v>
      </c>
      <c r="B3" t="s">
        <v>101</v>
      </c>
      <c r="C3" t="s">
        <v>102</v>
      </c>
      <c r="D3" s="11">
        <v>14</v>
      </c>
      <c r="E3" t="s">
        <v>45</v>
      </c>
      <c r="F3" t="s">
        <v>88</v>
      </c>
    </row>
    <row r="4">
      <c r="A4">
        <v>1</v>
      </c>
      <c r="B4" t="s">
        <v>103</v>
      </c>
      <c r="C4" t="s">
        <v>102</v>
      </c>
      <c r="D4" s="11">
        <v>1</v>
      </c>
      <c r="E4" t="s">
        <v>45</v>
      </c>
      <c r="F4" t="s">
        <v>67</v>
      </c>
    </row>
    <row r="5">
      <c r="A5">
        <v>1</v>
      </c>
      <c r="B5" t="s">
        <v>104</v>
      </c>
      <c r="C5" t="s">
        <v>99</v>
      </c>
      <c r="D5" s="11">
        <v>3</v>
      </c>
      <c r="E5" t="s">
        <v>24</v>
      </c>
      <c r="F5" t="s">
        <v>105</v>
      </c>
    </row>
    <row r="6">
      <c r="A6">
        <v>2</v>
      </c>
      <c r="B6" t="s">
        <v>106</v>
      </c>
      <c r="C6" t="s">
        <v>102</v>
      </c>
      <c r="D6" s="11">
        <v>2.925</v>
      </c>
      <c r="E6" t="s">
        <v>24</v>
      </c>
      <c r="F6" t="s">
        <v>33</v>
      </c>
    </row>
    <row r="7">
      <c r="A7">
        <v>2</v>
      </c>
      <c r="B7" t="s">
        <v>107</v>
      </c>
      <c r="C7" t="s">
        <v>102</v>
      </c>
      <c r="D7" s="11">
        <v>0.075</v>
      </c>
      <c r="E7" t="s">
        <v>45</v>
      </c>
      <c r="F7" t="s">
        <v>58</v>
      </c>
    </row>
    <row r="8">
      <c r="A8">
        <v>1</v>
      </c>
      <c r="B8" t="s">
        <v>108</v>
      </c>
      <c r="C8" t="s">
        <v>99</v>
      </c>
      <c r="D8" s="11">
        <v>0.5</v>
      </c>
      <c r="E8" t="s">
        <v>24</v>
      </c>
      <c r="F8" t="s">
        <v>109</v>
      </c>
    </row>
    <row r="9">
      <c r="A9">
        <v>2</v>
      </c>
      <c r="B9" t="s">
        <v>110</v>
      </c>
      <c r="C9" t="s">
        <v>102</v>
      </c>
      <c r="D9" s="11">
        <v>0.1</v>
      </c>
      <c r="E9" t="s">
        <v>37</v>
      </c>
      <c r="F9" t="s">
        <v>61</v>
      </c>
    </row>
    <row r="10">
      <c r="A10">
        <v>1</v>
      </c>
      <c r="B10" t="s">
        <v>111</v>
      </c>
      <c r="C10" t="s">
        <v>99</v>
      </c>
      <c r="D10" s="11">
        <v>14</v>
      </c>
      <c r="E10" t="s">
        <v>24</v>
      </c>
      <c r="F10" t="s">
        <v>100</v>
      </c>
    </row>
    <row r="11">
      <c r="A11">
        <v>2</v>
      </c>
      <c r="B11" t="s">
        <v>112</v>
      </c>
      <c r="C11" t="s">
        <v>99</v>
      </c>
      <c r="D11" s="11">
        <v>6.424</v>
      </c>
      <c r="E11" t="s">
        <v>45</v>
      </c>
      <c r="F11" t="s">
        <v>105</v>
      </c>
    </row>
    <row r="12">
      <c r="A12">
        <v>3</v>
      </c>
      <c r="B12" t="s">
        <v>113</v>
      </c>
      <c r="C12" t="s">
        <v>102</v>
      </c>
      <c r="D12" s="11">
        <v>1.427</v>
      </c>
      <c r="E12" t="s">
        <v>41</v>
      </c>
      <c r="F12" t="s">
        <v>40</v>
      </c>
    </row>
    <row r="13">
      <c r="A13">
        <v>2</v>
      </c>
      <c r="B13" t="s">
        <v>114</v>
      </c>
      <c r="C13" t="s">
        <v>99</v>
      </c>
      <c r="D13" s="11">
        <v>9.882</v>
      </c>
      <c r="E13" t="s">
        <v>24</v>
      </c>
      <c r="F13" t="s">
        <v>115</v>
      </c>
    </row>
    <row r="14">
      <c r="A14">
        <v>3</v>
      </c>
      <c r="B14" t="s">
        <v>116</v>
      </c>
      <c r="C14" t="s">
        <v>102</v>
      </c>
      <c r="D14" s="11">
        <v>4.941</v>
      </c>
      <c r="E14" t="s">
        <v>45</v>
      </c>
      <c r="F14" t="s">
        <v>91</v>
      </c>
    </row>
    <row r="15">
      <c r="A15">
        <v>3</v>
      </c>
      <c r="B15" t="s">
        <v>117</v>
      </c>
      <c r="C15" t="s">
        <v>102</v>
      </c>
      <c r="D15" s="11">
        <v>4.941</v>
      </c>
      <c r="E15" t="s">
        <v>45</v>
      </c>
      <c r="F15" t="s">
        <v>91</v>
      </c>
    </row>
    <row r="16">
      <c r="A16">
        <v>3</v>
      </c>
      <c r="B16" t="s">
        <v>118</v>
      </c>
      <c r="C16" t="s">
        <v>102</v>
      </c>
      <c r="D16" s="11">
        <v>0.988</v>
      </c>
      <c r="E16" t="s">
        <v>45</v>
      </c>
      <c r="F16" t="s">
        <v>67</v>
      </c>
    </row>
    <row r="17">
      <c r="A17">
        <v>3</v>
      </c>
      <c r="B17" t="s">
        <v>119</v>
      </c>
      <c r="C17" t="s">
        <v>102</v>
      </c>
      <c r="D17" s="11">
        <v>0.988</v>
      </c>
      <c r="E17" t="s">
        <v>45</v>
      </c>
      <c r="F17" t="s">
        <v>67</v>
      </c>
    </row>
    <row r="18">
      <c r="A18">
        <v>3</v>
      </c>
      <c r="B18" t="s">
        <v>120</v>
      </c>
      <c r="C18" t="s">
        <v>102</v>
      </c>
      <c r="D18" s="11">
        <v>1.976</v>
      </c>
      <c r="E18" t="s">
        <v>45</v>
      </c>
      <c r="F18" t="s">
        <v>67</v>
      </c>
    </row>
    <row r="19">
      <c r="A19">
        <v>3</v>
      </c>
      <c r="B19" t="s">
        <v>121</v>
      </c>
      <c r="C19" t="s">
        <v>102</v>
      </c>
      <c r="D19" s="11">
        <v>0.791</v>
      </c>
      <c r="E19" t="s">
        <v>45</v>
      </c>
      <c r="F19" t="s">
        <v>67</v>
      </c>
    </row>
    <row r="20">
      <c r="A20">
        <v>3</v>
      </c>
      <c r="B20" t="s">
        <v>122</v>
      </c>
      <c r="C20" t="s">
        <v>102</v>
      </c>
      <c r="D20" s="11">
        <v>14.824</v>
      </c>
      <c r="E20" t="s">
        <v>24</v>
      </c>
      <c r="F20" t="s">
        <v>33</v>
      </c>
    </row>
    <row r="21">
      <c r="A21">
        <v>3</v>
      </c>
      <c r="B21" t="s">
        <v>123</v>
      </c>
      <c r="C21" t="s">
        <v>99</v>
      </c>
      <c r="D21" s="11">
        <v>9.882</v>
      </c>
      <c r="E21" t="s">
        <v>41</v>
      </c>
      <c r="F21" t="s">
        <v>109</v>
      </c>
    </row>
    <row r="22">
      <c r="A22">
        <v>4</v>
      </c>
      <c r="B22" t="s">
        <v>124</v>
      </c>
      <c r="C22" t="s">
        <v>102</v>
      </c>
      <c r="D22" s="11">
        <v>0</v>
      </c>
      <c r="E22" t="s">
        <v>45</v>
      </c>
      <c r="F22" t="s">
        <v>44</v>
      </c>
    </row>
    <row r="23">
      <c r="A23">
        <v>3</v>
      </c>
      <c r="B23" t="s">
        <v>125</v>
      </c>
      <c r="C23" t="s">
        <v>102</v>
      </c>
      <c r="D23" s="11">
        <v>0.01</v>
      </c>
      <c r="E23" t="s">
        <v>45</v>
      </c>
      <c r="F23" t="s">
        <v>44</v>
      </c>
    </row>
    <row r="24">
      <c r="A24">
        <v>2</v>
      </c>
      <c r="B24" t="s">
        <v>126</v>
      </c>
      <c r="C24" t="s">
        <v>102</v>
      </c>
      <c r="D24" s="11">
        <v>2.471</v>
      </c>
      <c r="E24" t="s">
        <v>45</v>
      </c>
      <c r="F24" t="s">
        <v>85</v>
      </c>
    </row>
    <row r="25">
      <c r="A25">
        <v>2</v>
      </c>
      <c r="B25" t="s">
        <v>127</v>
      </c>
      <c r="C25" t="s">
        <v>102</v>
      </c>
      <c r="D25" s="11">
        <v>0.329</v>
      </c>
      <c r="E25" t="s">
        <v>45</v>
      </c>
      <c r="F25" t="s">
        <v>55</v>
      </c>
    </row>
    <row r="26">
      <c r="A26">
        <v>2</v>
      </c>
      <c r="B26" t="s">
        <v>128</v>
      </c>
      <c r="C26" t="s">
        <v>102</v>
      </c>
      <c r="D26" s="11">
        <v>0.824</v>
      </c>
      <c r="E26" t="s">
        <v>45</v>
      </c>
      <c r="F26" t="s">
        <v>64</v>
      </c>
    </row>
    <row r="27">
      <c r="A27">
        <v>2</v>
      </c>
      <c r="B27" t="s">
        <v>129</v>
      </c>
      <c r="C27" t="s">
        <v>102</v>
      </c>
      <c r="D27" s="11">
        <v>0.025</v>
      </c>
      <c r="E27" t="s">
        <v>45</v>
      </c>
      <c r="F27" t="s">
        <v>52</v>
      </c>
    </row>
    <row r="28">
      <c r="A28">
        <v>2</v>
      </c>
      <c r="B28" t="s">
        <v>130</v>
      </c>
      <c r="C28" t="s">
        <v>102</v>
      </c>
      <c r="D28" s="11">
        <v>0.329</v>
      </c>
      <c r="E28" t="s">
        <v>45</v>
      </c>
      <c r="F28" t="s">
        <v>76</v>
      </c>
    </row>
    <row r="29">
      <c r="A29">
        <v>2</v>
      </c>
      <c r="B29" t="s">
        <v>131</v>
      </c>
      <c r="C29" t="s">
        <v>102</v>
      </c>
      <c r="D29" s="11">
        <v>0.165</v>
      </c>
      <c r="E29" t="s">
        <v>45</v>
      </c>
      <c r="F29" t="s">
        <v>82</v>
      </c>
    </row>
    <row r="30">
      <c r="A30">
        <v>2</v>
      </c>
      <c r="B30" t="s">
        <v>132</v>
      </c>
      <c r="C30" t="s">
        <v>102</v>
      </c>
      <c r="D30" s="11">
        <v>0.049</v>
      </c>
      <c r="E30" t="s">
        <v>45</v>
      </c>
      <c r="F30" t="s">
        <v>79</v>
      </c>
    </row>
    <row r="31">
      <c r="A31">
        <v>2</v>
      </c>
      <c r="B31" t="s">
        <v>133</v>
      </c>
      <c r="C31" t="s">
        <v>102</v>
      </c>
      <c r="D31" s="11">
        <v>0.016</v>
      </c>
      <c r="E31" t="s">
        <v>45</v>
      </c>
      <c r="F31" t="s">
        <v>44</v>
      </c>
    </row>
    <row r="32">
      <c r="A32">
        <v>1</v>
      </c>
      <c r="B32" t="s">
        <v>134</v>
      </c>
      <c r="C32" t="s">
        <v>99</v>
      </c>
      <c r="D32" s="11">
        <v>1.5</v>
      </c>
      <c r="E32" t="s">
        <v>24</v>
      </c>
      <c r="F32" t="s">
        <v>109</v>
      </c>
    </row>
    <row r="33">
      <c r="A33">
        <v>2</v>
      </c>
      <c r="B33" t="s">
        <v>135</v>
      </c>
      <c r="C33" t="s">
        <v>102</v>
      </c>
      <c r="D33" s="11">
        <v>0.15</v>
      </c>
      <c r="E33" t="s">
        <v>37</v>
      </c>
      <c r="F33" t="s">
        <v>36</v>
      </c>
    </row>
    <row r="34">
      <c r="A34">
        <v>1</v>
      </c>
      <c r="B34" t="s">
        <v>136</v>
      </c>
      <c r="C34" t="s">
        <v>102</v>
      </c>
      <c r="D34" s="11">
        <v>0.073</v>
      </c>
      <c r="E34" t="s">
        <v>45</v>
      </c>
      <c r="F34" t="s">
        <v>79</v>
      </c>
    </row>
    <row r="35">
      <c r="A35">
        <v>1</v>
      </c>
      <c r="B35" t="s">
        <v>137</v>
      </c>
      <c r="C35" t="s">
        <v>102</v>
      </c>
      <c r="D35" s="11">
        <v>0.007</v>
      </c>
      <c r="E35" t="s">
        <v>45</v>
      </c>
      <c r="F3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138</v>
      </c>
      <c r="B1" t="s" s="2">
        <v>139</v>
      </c>
      <c r="C1" t="s" s="2">
        <v>140</v>
      </c>
      <c r="D1" t="s" s="2">
        <v>141</v>
      </c>
      <c r="E1" t="s" s="2">
        <v>142</v>
      </c>
      <c r="F1" t="s" s="2">
        <v>143</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144</v>
      </c>
      <c r="B7">
        <v>1</v>
      </c>
      <c r="C7" t="s">
        <v>145</v>
      </c>
      <c r="D7" t="s" s="14">
        <v>146</v>
      </c>
      <c r="E7" t="s" s="14"/>
      <c r="F7"/>
    </row>
    <row r="8">
      <c r="A8" t="s">
        <v>147</v>
      </c>
      <c r="B8">
        <v>1</v>
      </c>
      <c r="C8"/>
      <c r="D8" t="inlineStr" s="14">
        <is>
          <t>Mise en place du poste de travail — Vérifier les D.L.C., peser les denrées, sélectionner le matériel. Désinfecter le matériel et le poste de travail suivant les protocoles.</t>
        </is>
      </c>
      <c r="E8" t="s" s="14"/>
      <c r="F8"/>
    </row>
    <row r="9">
      <c r="A9" t="s">
        <v>147</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147</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147</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148</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149</v>
      </c>
      <c r="B13">
        <v>1</v>
      </c>
      <c r="C13" t="s">
        <v>150</v>
      </c>
      <c r="D13" t="s" s="14">
        <v>151</v>
      </c>
      <c r="E13" t="s" s="14">
        <v>152</v>
      </c>
      <c r="F13"/>
    </row>
    <row r="14">
      <c r="A14" t="s">
        <v>149</v>
      </c>
      <c r="B14">
        <v>2</v>
      </c>
      <c r="C14" t="s">
        <v>153</v>
      </c>
      <c r="D14" t="s" s="14">
        <v>154</v>
      </c>
      <c r="E14" t="s" s="14">
        <v>155</v>
      </c>
      <c r="F14"/>
    </row>
    <row r="15">
      <c r="A15" t="s">
        <v>149</v>
      </c>
      <c r="B15">
        <v>3</v>
      </c>
      <c r="C15" t="s">
        <v>156</v>
      </c>
      <c r="D15" t="inlineStr" s="14">
        <is>
          <t>Blanchir les os et la viande (ils peuvent être mis à dégorger au préalable) — Mouiller à l'eau froide, porter à ébullition, laisser frémir quelques minutes en écumant ; rafraîchir à l'eau courante, rincer, égoutter ; rincer le récipient.</t>
        </is>
      </c>
      <c r="E15" t="s" s="14">
        <v>157</v>
      </c>
      <c r="F15"/>
    </row>
    <row r="16">
      <c r="A16" t="s">
        <v>149</v>
      </c>
      <c r="B16">
        <v>4</v>
      </c>
      <c r="C16" t="s">
        <v>158</v>
      </c>
      <c r="D16" t="s" s="14">
        <v>159</v>
      </c>
      <c r="E16" t="s" s="14">
        <v>160</v>
      </c>
      <c r="F16"/>
    </row>
    <row r="17">
      <c r="A17" t="s">
        <v>149</v>
      </c>
      <c r="B17">
        <v>5</v>
      </c>
      <c r="C17" t="s">
        <v>153</v>
      </c>
      <c r="D17" t="inlineStr" s="14">
        <is>
          <t>Préparer et ajouter la garniture aromatique — Éplucher et laver les légumes ; tailler les carottes en tronçons ; confectionner le bouquet garni avec les blancs de poireau et le céleri ; piquer l'oignon d'un clou de girofle.</t>
        </is>
      </c>
      <c r="E17" t="s" s="14">
        <v>161</v>
      </c>
      <c r="F17"/>
    </row>
    <row r="18">
      <c r="A18" t="s">
        <v>149</v>
      </c>
      <c r="B18">
        <v>6</v>
      </c>
      <c r="C18" t="s">
        <v>162</v>
      </c>
      <c r="D18"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8" t="s" s="14"/>
      <c r="F18"/>
    </row>
    <row r="19">
      <c r="A19" t="s">
        <v>149</v>
      </c>
      <c r="B19">
        <v>7</v>
      </c>
      <c r="C19"/>
      <c r="D19" t="inlineStr" s="14">
        <is>
          <t>Passer le fond au chinois étamine sans le fouler ni le remuer — il doit être parfaitement limpide, non « laiteux » ; dégraisser à nouveau si nécessaire ; refroidir rapidement et réserver à couvert à + 3 °C maximum.</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8"/>
  <cols>
    <col min="1" max="1" width="22" customWidth="1"/>
    <col min="2" max="2" width="52" customWidth="1"/>
    <col min="3" max="3" width="14" customWidth="1"/>
    <col min="4" max="4" width="10" customWidth="1"/>
  </cols>
  <sheetData>
    <row r="1" customHeight="1" ht="24">
      <c r="A1" t="s" s="7">
        <v>163</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164</v>
      </c>
      <c r="B4"/>
      <c r="C4"/>
      <c r="D4"/>
    </row>
    <row r="5">
      <c r="A5" t="s" s="17">
        <v>165</v>
      </c>
      <c r="B5" t="str" s="14">
        <f>Procedure!D2</f>
        <v>Mise en place du poste de travail — Contrôler les D.L.C. et peser les denrées, sélectionner le matériel. Désinfecter le matériel et le poste de travail suivant les protocoles.</v>
      </c>
      <c r="C5"/>
      <c r="D5"/>
    </row>
    <row r="6">
      <c r="A6" t="s" s="17">
        <v>166</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167</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168</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169</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170</v>
      </c>
      <c r="B11"/>
      <c r="C11"/>
      <c r="D11"/>
    </row>
    <row r="12">
      <c r="A12" t="s" s="17">
        <v>165</v>
      </c>
      <c r="B12" t="str" s="14">
        <f>"[DISSOUDRE] "&amp;Procedure!D7</f>
        <v>[DISSOUDRE] Délayer la poudre dans l'eau froide en fouettant, puis porter à ébullition en remuant régulièrement.</v>
      </c>
      <c r="C12"/>
      <c r="D12"/>
    </row>
    <row r="13">
      <c r="A13"/>
      <c r="B13" t="s">
        <v>171</v>
      </c>
      <c r="C13" s="11">
        <f>'Besoins'!$B$2*2.925</f>
        <v>2.925</v>
      </c>
      <c r="D13" t="s">
        <v>24</v>
      </c>
    </row>
    <row r="14">
      <c r="A14"/>
      <c r="B14" t="str">
        <f>Besoins!B15</f>
        <v>Fonds Brun Lié (Knorr Professional)</v>
      </c>
      <c r="C14" s="11">
        <f>Besoins!E15</f>
        <v>0.075</v>
      </c>
      <c r="D14" t="str">
        <f>Besoins!F15</f>
        <v>kg</v>
      </c>
    </row>
    <row r="15">
      <c r="A15"/>
      <c r="B15"/>
      <c r="C15"/>
      <c r="D15"/>
    </row>
    <row r="16">
      <c r="A16" t="s" s="16">
        <v>172</v>
      </c>
      <c r="B16"/>
      <c r="C16"/>
      <c r="D16"/>
    </row>
    <row r="17">
      <c r="A17" t="s" s="17">
        <v>165</v>
      </c>
      <c r="B17" t="str" s="14">
        <f>Procedure!D8</f>
        <v>Mise en place du poste de travail — Vérifier les D.L.C., peser les denrées, sélectionner le matériel. Désinfecter le matériel et le poste de travail suivant les protocoles.</v>
      </c>
      <c r="C17"/>
      <c r="D17"/>
    </row>
    <row r="18">
      <c r="A18" t="s" s="17">
        <v>166</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173</v>
      </c>
      <c r="C19" s="11">
        <f>'Besoins'!$B$2*9.8823529412</f>
        <v>9.882353</v>
      </c>
      <c r="D19" t="s">
        <v>24</v>
      </c>
    </row>
    <row r="20">
      <c r="A20"/>
      <c r="B20" t="s">
        <v>174</v>
      </c>
      <c r="C20" s="11">
        <f>'Besoins'!$B$2*6.4235294118</f>
        <v>6.423529</v>
      </c>
      <c r="D20" t="s">
        <v>45</v>
      </c>
    </row>
    <row r="21">
      <c r="A21" t="s" s="17">
        <v>167</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Besoins!B25</f>
        <v>Oignons émincés surgelés</v>
      </c>
      <c r="C22" s="11">
        <f>Besoins!E25</f>
        <v>2.470588</v>
      </c>
      <c r="D22" t="str">
        <f>Besoins!F25</f>
        <v>kg</v>
      </c>
    </row>
    <row r="23">
      <c r="A23"/>
      <c r="B23" t="str">
        <f>Besoins!B14</f>
        <v>Farine de blé T55</v>
      </c>
      <c r="C23" s="11">
        <f>Besoins!E14</f>
        <v>0.329412</v>
      </c>
      <c r="D23" t="str">
        <f>Besoins!F14</f>
        <v>kg</v>
      </c>
    </row>
    <row r="24">
      <c r="A24"/>
      <c r="B24" t="str">
        <f>Besoins!B17</f>
        <v>Margarine de pâtisserie 80% MG</v>
      </c>
      <c r="C24" s="11">
        <f>Besoins!E17</f>
        <v>0.823529</v>
      </c>
      <c r="D24" t="str">
        <f>Besoins!F17</f>
        <v>kg</v>
      </c>
    </row>
    <row r="25">
      <c r="A25"/>
      <c r="B25" t="str">
        <f>Besoins!B13</f>
        <v>Herbes de Provence</v>
      </c>
      <c r="C25" s="11">
        <f>Besoins!E13</f>
        <v>0.024706</v>
      </c>
      <c r="D25" t="str">
        <f>Besoins!F13</f>
        <v>kg</v>
      </c>
    </row>
    <row r="26">
      <c r="A26"/>
      <c r="B26" t="str">
        <f>Besoins!B22</f>
        <v>Ails pelés 4G</v>
      </c>
      <c r="C26" s="11">
        <f>Besoins!E22</f>
        <v>0.329412</v>
      </c>
      <c r="D26" t="str">
        <f>Besoins!F22</f>
        <v>kg</v>
      </c>
    </row>
    <row r="27">
      <c r="A27"/>
      <c r="B27" t="str">
        <f>Besoins!B24</f>
        <v>Sucre blanc cristal sac 25 kg</v>
      </c>
      <c r="C27" s="11">
        <f>Besoins!E24</f>
        <v>0.164706</v>
      </c>
      <c r="D27" t="str">
        <f>Besoins!F24</f>
        <v>kg</v>
      </c>
    </row>
    <row r="28">
      <c r="A28"/>
      <c r="B28" t="s">
        <v>175</v>
      </c>
      <c r="C28" s="11">
        <f>'Besoins'!$B$2*0.0494117647</f>
        <v>0.049412</v>
      </c>
      <c r="D28" t="s">
        <v>45</v>
      </c>
    </row>
    <row r="29">
      <c r="A29"/>
      <c r="B29" t="s">
        <v>176</v>
      </c>
      <c r="C29" s="11">
        <f>'Besoins'!$B$2*0.0164705882</f>
        <v>0.016471</v>
      </c>
      <c r="D29" t="s">
        <v>45</v>
      </c>
    </row>
    <row r="30">
      <c r="A30" t="s" s="17">
        <v>168</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177</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178</v>
      </c>
      <c r="B35"/>
      <c r="C35"/>
      <c r="D35"/>
    </row>
    <row r="36">
      <c r="A36" t="s" s="17">
        <v>165</v>
      </c>
      <c r="B36" t="str" s="14">
        <f>"[CONCASSER] "&amp;Procedure!D13</f>
        <v>[CONCASSER] Mise en place du poste de travail — Réunir les denrées, le matériel de préparation et de cuisson. Contrôler la fraîcheur et la qualité des produits.</v>
      </c>
      <c r="C36"/>
      <c r="D36"/>
    </row>
    <row r="37">
      <c r="A37"/>
      <c r="B37" t="str" s="18">
        <f>"ℹ "&amp;Procedure!E13</f>
        <v>ℹ</v>
      </c>
      <c r="C37"/>
      <c r="D37"/>
    </row>
    <row r="38">
      <c r="A38" t="s" s="17">
        <v>166</v>
      </c>
      <c r="B38" t="str" s="14">
        <f>"[ÉPLUCHER] "&amp;Procedure!D14</f>
        <v>[ÉPLUCHER] Concasser finement les os ou les carcasses et les abattis ; découper la viande en morceaux, habiller et brider la ou les volailles s'il y a lieu.</v>
      </c>
      <c r="C38"/>
      <c r="D38"/>
    </row>
    <row r="39">
      <c r="A39"/>
      <c r="B39" t="str">
        <f>Besoins!B28</f>
        <v>Os et parures maigres de veau</v>
      </c>
      <c r="C39" s="11">
        <f>Besoins!E28</f>
        <v>4.941176</v>
      </c>
      <c r="D39" t="str">
        <f>Besoins!F28</f>
        <v>kg</v>
      </c>
    </row>
    <row r="40">
      <c r="A40"/>
      <c r="B40" t="str">
        <f>Besoins!B27</f>
        <v>Os de veau (pieds, jarret)</v>
      </c>
      <c r="C40" s="11">
        <f>Besoins!E27</f>
        <v>4.941176</v>
      </c>
      <c r="D40" t="str">
        <f>Besoins!F27</f>
        <v>kg</v>
      </c>
    </row>
    <row r="41">
      <c r="A41"/>
      <c r="B41" t="str" s="18">
        <f>"ℹ "&amp;Procedure!E14</f>
        <v>ℹ</v>
      </c>
      <c r="C41"/>
      <c r="D41"/>
    </row>
    <row r="42">
      <c r="A42" t="s" s="17">
        <v>167</v>
      </c>
      <c r="B42" t="str" s="14">
        <f>"[MARQUER] "&amp;Procedure!D15</f>
        <v>[MARQUER] Blanchir les os et la viande (ils peuvent être mis à dégorger au préalable) — Mouiller à l'eau froide, porter à ébullition, laisser frémir quelques minutes en écumant ; rafraîchir à l'eau courante, rincer, égoutter ; rincer le récipient.</v>
      </c>
      <c r="C42"/>
      <c r="D42"/>
    </row>
    <row r="43">
      <c r="A43"/>
      <c r="B43" t="str" s="18">
        <f>"ℹ "&amp;Procedure!E15</f>
        <v>ℹ</v>
      </c>
      <c r="C43"/>
      <c r="D43"/>
    </row>
    <row r="44">
      <c r="A44" t="s" s="17">
        <v>168</v>
      </c>
      <c r="B44" t="str" s="14">
        <f>"[ÉCUMER] "&amp;Procedure!D16</f>
        <v>[ÉCUMER] Marquer le fond blanc en cuisson — Replacer les ingrédients de base, mouiller à l'eau froide, porter à ébullition, écumer et dégraisser.</v>
      </c>
      <c r="C44"/>
      <c r="D44"/>
    </row>
    <row r="45">
      <c r="A45"/>
      <c r="B45" t="s">
        <v>171</v>
      </c>
      <c r="C45" s="11">
        <f>'Besoins'!$B$2*14.8235294118</f>
        <v>14.823529</v>
      </c>
      <c r="D45" t="s">
        <v>24</v>
      </c>
    </row>
    <row r="46">
      <c r="A46"/>
      <c r="B46" t="str" s="18">
        <f>"ℹ "&amp;Procedure!E16</f>
        <v>ℹ</v>
      </c>
      <c r="C46"/>
      <c r="D46"/>
    </row>
    <row r="47">
      <c r="A47" t="s" s="17">
        <v>169</v>
      </c>
      <c r="B47" t="str" s="14">
        <f>"[ÉPLUCHER] "&amp;Procedure!D17</f>
        <v>[ÉPLUCHER] Préparer et ajouter la garniture aromatique — Éplucher et laver les légumes ; tailler les carottes en tronçons ; confectionner le bouquet garni avec les blancs de poireau et le céleri ; piquer l'oignon d'un clou de girofle.</v>
      </c>
      <c r="C47"/>
      <c r="D47"/>
    </row>
    <row r="48">
      <c r="A48"/>
      <c r="B48" t="str">
        <f>Besoins!B18</f>
        <v>CAROTTE France extra colis 12kg</v>
      </c>
      <c r="C48" s="11">
        <f>Besoins!E18</f>
        <v>0.988235</v>
      </c>
      <c r="D48" t="str">
        <f>Besoins!F18</f>
        <v>kg</v>
      </c>
    </row>
    <row r="49">
      <c r="A49"/>
      <c r="B49" t="s">
        <v>179</v>
      </c>
      <c r="C49" s="11">
        <f>'Besoins'!$B$2*0.9882352941</f>
        <v>0.988235</v>
      </c>
      <c r="D49" t="s">
        <v>45</v>
      </c>
    </row>
    <row r="50">
      <c r="A50"/>
      <c r="B50" t="str">
        <f>Besoins!B21</f>
        <v>POIREAU France cat.I</v>
      </c>
      <c r="C50" s="11">
        <f>Besoins!E21</f>
        <v>1.976471</v>
      </c>
      <c r="D50" t="str">
        <f>Besoins!F21</f>
        <v>kg</v>
      </c>
    </row>
    <row r="51">
      <c r="A51"/>
      <c r="B51" t="str">
        <f>Besoins!B19</f>
        <v>CÉLERI-BRANCHE vert France cat.I</v>
      </c>
      <c r="C51" s="11">
        <f>Besoins!E19</f>
        <v>0.790588</v>
      </c>
      <c r="D51" t="str">
        <f>Besoins!F19</f>
        <v>kg</v>
      </c>
    </row>
    <row r="52">
      <c r="A52"/>
      <c r="B52" t="s">
        <v>180</v>
      </c>
      <c r="C52" s="11">
        <f>'Besoins'!$B$2*9.8823529412</f>
        <v>9.882353</v>
      </c>
      <c r="D52" t="s">
        <v>41</v>
      </c>
    </row>
    <row r="53">
      <c r="A53"/>
      <c r="B53" t="str" s="18">
        <f>"ℹ "&amp;Procedure!E17</f>
        <v>ℹ</v>
      </c>
      <c r="C53"/>
      <c r="D53"/>
    </row>
    <row r="54">
      <c r="A54" t="s" s="17">
        <v>181</v>
      </c>
      <c r="B54" t="str" s="14">
        <f>"[MOUILLER] "&amp;Procedure!D18</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4"/>
      <c r="D54"/>
    </row>
    <row r="55">
      <c r="A55"/>
      <c r="B55" t="str">
        <f>Besoins!B11</f>
        <v>Poivre noir en grains entiers</v>
      </c>
      <c r="C55" s="11">
        <f>Besoins!E11</f>
        <v>0.009882</v>
      </c>
      <c r="D55" t="str">
        <f>Besoins!F11</f>
        <v>kg</v>
      </c>
    </row>
    <row r="56">
      <c r="A56" t="s" s="17">
        <v>182</v>
      </c>
      <c r="B56" t="str" s="14">
        <f>Procedure!D19</f>
        <v>Passer le fond au chinois étamine sans le fouler ni le remuer — il doit être parfaitement limpide, non « laiteux » ; dégraisser à nouveau si nécessaire ; refroidir rapidement et réserver à couvert à + 3 °C maximum.</v>
      </c>
      <c r="C56"/>
      <c r="D56"/>
    </row>
    <row r="57">
      <c r="A57"/>
      <c r="B57"/>
      <c r="C57"/>
      <c r="D57"/>
    </row>
    <row r="58">
      <c r="A58" t="s" s="19">
        <v>21</v>
      </c>
      <c r="B58"/>
      <c r="C58"/>
      <c r="D58"/>
    </row>
  </sheetData>
  <sheetProtection sheet="1" formatRows="0" formatColumns="0"/>
  <mergeCells count="31">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41:D41"/>
    <mergeCell ref="B42:D42"/>
    <mergeCell ref="B43:D43"/>
    <mergeCell ref="B44:D44"/>
    <mergeCell ref="B46:D46"/>
    <mergeCell ref="B47:D47"/>
    <mergeCell ref="B53:D53"/>
    <mergeCell ref="B54:D54"/>
    <mergeCell ref="B56:D56"/>
    <mergeCell ref="A58:D5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2026-10-30T13:52:55Z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2026-10-30T13:52:55Z</dcterms:modified>
  <cp:revision>1</cp:revision>
</cp:coreProperties>
</file>