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<sst xmlns="http://schemas.openxmlformats.org/spreadsheetml/2006/main" count="169" uniqueCount="169">
  <si>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</si>
  <si>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</si>
  <si>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COQ AU VIN</t>
  </si>
  <si>
    <t>Code</t>
  </si>
  <si>
    <t>GRO_CDC_095</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</si>
  <si>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</si>
  <si>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</si>
  <si>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</si>
  <si>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</si>
  <si>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</si>
  <si>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</si>
  <si>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</si>
  <si>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</si>
  <si>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</si>
  <si>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</si>
  <si>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</si>
  <si>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</si>
  <si>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</si>
  <si>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</si>
  <si>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</si>
  <si>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</si>
  <si>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</si>
  <si>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</si>
  <si>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</si>
  <si>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</si>
  <si>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</si>
  <si>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</si>
  <si>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</si>
  <si>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</si>
  <si>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</si>
  <si>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</si>
  <si>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</si>
  <si>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</si>
  <si>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</si>
  <si>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</si>
  <si>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</si>
  <si>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RNME1014106</t>
  </si>
  <si>
    <t>Vin rouge bib 10L UE</t>
  </si>
  <si>
    <t>Vins et bières de cuisson</t>
  </si>
  <si>
    <t>u</t>
  </si>
  <si>
    <t>RNM100732</t>
  </si>
  <si>
    <t>Poitrine fumée n°1</t>
  </si>
  <si>
    <t>Charcuterie</t>
  </si>
  <si>
    <t>kg</t>
  </si>
  <si>
    <t>RNME101431</t>
  </si>
  <si>
    <t>Champignons hôtel pieds morceaux boîte 5/1</t>
  </si>
  <si>
    <t>Conserves de légumes</t>
  </si>
  <si>
    <t>EPI-POIVRE-NOIR</t>
  </si>
  <si>
    <t>Poivre noir moulu</t>
  </si>
  <si>
    <t>Épices en poudre et graines</t>
  </si>
  <si>
    <t>HER-LAURIER</t>
  </si>
  <si>
    <t>Laurier sauce feuilles</t>
  </si>
  <si>
    <t>Herbes aromatiques séchées</t>
  </si>
  <si>
    <t>HER-THYM</t>
  </si>
  <si>
    <t>Thym séché</t>
  </si>
  <si>
    <t>FAR-T55</t>
  </si>
  <si>
    <t>Farine de blé T55</t>
  </si>
  <si>
    <t>Farines de blé</t>
  </si>
  <si>
    <t>KNORR-FBLANC-VOL</t>
  </si>
  <si>
    <t>Fonds Blanc de Volaille (Knorr Professional)</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</si>
  <si>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</si>
  <si>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</si>
  <si>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</si>
  <si>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</si>
  <si>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</si>
  <si>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</si>
  <si>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</si>
  <si>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</si>
  <si>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</si>
  <si>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</si>
  <si>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</si>
  <si>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</si>
  <si>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</si>
  <si>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</si>
  <si>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</si>
  <si>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</si>
  <si>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</si>
  <si>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</si>
  <si>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</si>
  <si>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</si>
  <si>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</si>
  <si>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</si>
  <si>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</si>
  <si>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</si>
  <si>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</si>
  <si>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</si>
  <si>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</si>
  <si>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</si>
  <si>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</si>
  <si>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</si>
  <si>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</si>
  <si>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</si>
  <si>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</si>
  <si>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</si>
  <si>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</si>
  <si>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</si>
  <si>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</si>
  <si>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</si>
  <si>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</si>
  <si>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</si>
  <si>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</si>
  <si>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</si>
  <si>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</si>
  <si>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</si>
  <si>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</si>
  <si>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</si>
  <si>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</si>
  <si>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</si>
  <si>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CUISSON (L)</t>
  </si>
  <si>
    <t>Conversions diverses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</si>
  <si>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</si>
  <si>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</si>
  <si>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</si>
  <si>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</si>
  <si>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</si>
  <si>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 (robinet - moy. France 2026)</t>
  </si>
  <si>
    <t xml:space="preserve">        ↳ Fonds Blanc de Volaille (Knorr Professional)</t>
  </si>
  <si>
    <t xml:space="preserve">    ↳ Fond brun lie reconstitue (collectivite)</t>
  </si>
  <si>
    <t xml:space="preserve">        ↳ Fonds Brun Lié (Knorr Professional)</t>
  </si>
  <si>
    <t xml:space="preserve">    ↳ Sel fin de cuisine</t>
  </si>
  <si>
    <t xml:space="preserve">    ↳ Poivre noir moulu</t>
  </si>
  <si>
    <t xml:space="preserve">    ↳ Poitrine fumée n°1</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</si>
  <si>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</si>
  <si>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</si>
  <si>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</si>
  <si>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</si>
  <si>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</si>
  <si>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</si>
  <si>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</si>
  <si>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</si>
  <si>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blanc cristal sac 25 kg</t>
  </si>
  <si>
    <t xml:space="preserve">    ↳ Baguette tradition crue précuite</t>
  </si>
  <si>
    <t xml:space="preserve">    ↳ PERSIL PLAT (KG)</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</si>
  <si>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</si>
  <si>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</si>
  <si>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</si>
  <si>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</si>
  <si>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</si>
  <si>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</si>
  <si>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</si>
  <si>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</si>
  <si>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</si>
  <si>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</si>
  <si>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</si>
  <si>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</si>
  <si>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</si>
  <si>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</si>
  <si>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</si>
  <si>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</si>
  <si>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</si>
  <si>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</si>
  <si>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</si>
  <si>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</si>
  <si>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 xml:space="preserve">    CHAMPIGNONS HÔTEL PIEDS ET MORCEAUX (KG) (conv.)</t>
  </si>
  <si>
    <t xml:space="preserve">    PERSIL PLAT (KG) (conv.)</t>
  </si>
  <si>
    <t>3.</t>
  </si>
  <si>
    <t xml:space="preserve">    VIN ROUGE CUISSON (L) (conv.)</t>
  </si>
  <si>
    <t>4.</t>
  </si>
  <si>
    <t xml:space="preserve">    Sel fin de cuisine</t>
  </si>
  <si>
    <t>5.</t>
  </si>
  <si>
    <t xml:space="preserve">    PETITS OIGNONS GRELOTS GLACÉS À BRUN ET À BLANC</t>
  </si>
  <si>
    <t xml:space="preserve">    Sucre blanc cristal sac 25 kg</t>
  </si>
  <si>
    <t>6.</t>
  </si>
  <si>
    <t>7.</t>
  </si>
  <si>
    <t>8.</t>
  </si>
  <si>
    <t>↳ Fond de volaille reconstitue (collectivite)  GRO-FOND-VOLAIL</t>
  </si>
  <si>
    <t xml:space="preserve">    Eau (robinet - moy. France 2026)</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</si>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</sst>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274.8477225</v>
      </c>
    </row>
    <row r="12">
      <c r="A12" t="s" s="3">
        <v>17</v>
      </c>
      <c r="B12" s="4">
        <v>2.748477225</v>
      </c>
    </row>
    <row r="13">
      <c r="A13"/>
      <c r="B13"/>
    </row>
    <row r="14">
      <c r="A14" t="s" s="5">
        <v>18</v>
      </c>
      <c r="B14" t="s" s="5">
        <v>15</v>
      </c>
    </row>
    <row r="15">
      <c r="A15" t="s" s="5">
        <v>19</v>
      </c>
      <c r="B15" s="6">
        <v>274.8477225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8.825</v>
      </c>
      <c r="E7" s="11">
        <f>D7*$B$2</f>
        <v>8.825</v>
      </c>
      <c r="F7" t="s">
        <v>35</v>
      </c>
      <c r="G7" s="4">
        <f>E7*0.0043</f>
        <v>0.037947</v>
      </c>
    </row>
    <row r="8">
      <c r="A8" t="s">
        <v>36</v>
      </c>
      <c r="B8" t="s">
        <v>37</v>
      </c>
      <c r="C8" t="s">
        <v>38</v>
      </c>
      <c r="D8" s="9">
        <v>1</v>
      </c>
      <c r="E8" s="11">
        <f>D8*$B$2</f>
        <v>1</v>
      </c>
      <c r="F8" t="s">
        <v>39</v>
      </c>
      <c r="G8" s="4">
        <f>E8*22.46</f>
        <v>22.46</v>
      </c>
    </row>
    <row r="9">
      <c r="A9" t="s">
        <v>40</v>
      </c>
      <c r="B9" t="s">
        <v>41</v>
      </c>
      <c r="C9" t="s">
        <v>42</v>
      </c>
      <c r="D9" s="9">
        <v>3</v>
      </c>
      <c r="E9" s="11">
        <f>D9*$B$2</f>
        <v>3</v>
      </c>
      <c r="F9" t="s">
        <v>43</v>
      </c>
      <c r="G9" s="4">
        <f>E9*10.69</f>
        <v>32.07</v>
      </c>
    </row>
    <row r="10">
      <c r="A10" t="s">
        <v>44</v>
      </c>
      <c r="B10" t="s">
        <v>45</v>
      </c>
      <c r="C10" t="s">
        <v>46</v>
      </c>
      <c r="D10" s="9">
        <v>1</v>
      </c>
      <c r="E10" s="11">
        <f>D10*$B$2</f>
        <v>1</v>
      </c>
      <c r="F10" t="s">
        <v>39</v>
      </c>
      <c r="G10" s="4">
        <f>E10*16.12</f>
        <v>16.12</v>
      </c>
    </row>
    <row r="11">
      <c r="A11" t="s">
        <v>47</v>
      </c>
      <c r="B11" t="s">
        <v>48</v>
      </c>
      <c r="C11" t="s">
        <v>49</v>
      </c>
      <c r="D11" s="9">
        <v>0.007</v>
      </c>
      <c r="E11" s="11">
        <f>D11*$B$2</f>
        <v>0.007</v>
      </c>
      <c r="F11" t="s">
        <v>43</v>
      </c>
      <c r="G11" s="4">
        <f>E11*12.5</f>
        <v>0.0875</v>
      </c>
    </row>
    <row r="12">
      <c r="A12" t="s">
        <v>50</v>
      </c>
      <c r="B12" t="s">
        <v>51</v>
      </c>
      <c r="C12" t="s">
        <v>52</v>
      </c>
      <c r="D12" s="9">
        <v>0.001</v>
      </c>
      <c r="E12" s="11">
        <f>D12*$B$2</f>
        <v>0.001</v>
      </c>
      <c r="F12" t="s">
        <v>43</v>
      </c>
      <c r="G12" s="4">
        <f>E12*9.8</f>
        <v>0.0098</v>
      </c>
    </row>
    <row r="13">
      <c r="A13" t="s">
        <v>53</v>
      </c>
      <c r="B13" t="s">
        <v>54</v>
      </c>
      <c r="C13" t="s">
        <v>52</v>
      </c>
      <c r="D13" s="9">
        <v>0.065</v>
      </c>
      <c r="E13" s="11">
        <f>D13*$B$2</f>
        <v>0.065</v>
      </c>
      <c r="F13" t="s">
        <v>43</v>
      </c>
      <c r="G13" s="4">
        <f>E13*8.5</f>
        <v>0.5525</v>
      </c>
    </row>
    <row r="14">
      <c r="A14" t="s">
        <v>55</v>
      </c>
      <c r="B14" t="s">
        <v>56</v>
      </c>
      <c r="C14" t="s">
        <v>57</v>
      </c>
      <c r="D14" s="9">
        <v>0.45</v>
      </c>
      <c r="E14" s="11">
        <f>D14*$B$2</f>
        <v>0.45</v>
      </c>
      <c r="F14" t="s">
        <v>43</v>
      </c>
      <c r="G14" s="4">
        <f>E14*0.56</f>
        <v>0.252</v>
      </c>
    </row>
    <row r="15">
      <c r="A15" t="s">
        <v>58</v>
      </c>
      <c r="B15" t="s">
        <v>59</v>
      </c>
      <c r="C15" t="s">
        <v>60</v>
      </c>
      <c r="D15" s="9">
        <v>0.075</v>
      </c>
      <c r="E15" s="11">
        <f>D15*$B$2</f>
        <v>0.075</v>
      </c>
      <c r="F15" t="s">
        <v>43</v>
      </c>
      <c r="G15" s="4">
        <f>E15*25.01</f>
        <v>1.87575</v>
      </c>
    </row>
    <row r="16">
      <c r="A16" t="s">
        <v>61</v>
      </c>
      <c r="B16" t="s">
        <v>62</v>
      </c>
      <c r="C16" t="s">
        <v>60</v>
      </c>
      <c r="D16" s="9">
        <v>0.1</v>
      </c>
      <c r="E16" s="11">
        <f>D16*$B$2</f>
        <v>0.1</v>
      </c>
      <c r="F16" t="s">
        <v>43</v>
      </c>
      <c r="G16" s="4">
        <f>E16*19.69</f>
        <v>1.969</v>
      </c>
    </row>
    <row r="17">
      <c r="A17" t="s">
        <v>63</v>
      </c>
      <c r="B17" t="s">
        <v>64</v>
      </c>
      <c r="C17" t="s">
        <v>65</v>
      </c>
      <c r="D17" s="9">
        <v>1</v>
      </c>
      <c r="E17" s="11">
        <f>D17*$B$2</f>
        <v>1</v>
      </c>
      <c r="F17" t="s">
        <v>35</v>
      </c>
      <c r="G17" s="4">
        <f>E17*1.05</f>
        <v>1.05</v>
      </c>
    </row>
    <row r="18">
      <c r="A18" t="s">
        <v>66</v>
      </c>
      <c r="B18" t="s">
        <v>67</v>
      </c>
      <c r="C18" t="s">
        <v>68</v>
      </c>
      <c r="D18" s="9">
        <v>0.15</v>
      </c>
      <c r="E18" s="11">
        <f>D18*$B$2</f>
        <v>0.15</v>
      </c>
      <c r="F18" t="s">
        <v>43</v>
      </c>
      <c r="G18" s="4">
        <f>E18*5.2</f>
        <v>0.78</v>
      </c>
    </row>
    <row r="19">
      <c r="A19" t="s">
        <v>69</v>
      </c>
      <c r="B19" t="s">
        <v>70</v>
      </c>
      <c r="C19" t="s">
        <v>71</v>
      </c>
      <c r="D19" s="9">
        <v>2</v>
      </c>
      <c r="E19" s="11">
        <f>D19*$B$2</f>
        <v>2</v>
      </c>
      <c r="F19" t="s">
        <v>43</v>
      </c>
      <c r="G19" s="4">
        <f>E19*1.1</f>
        <v>2.2</v>
      </c>
    </row>
    <row r="20">
      <c r="A20" t="s">
        <v>72</v>
      </c>
      <c r="B20" t="s">
        <v>73</v>
      </c>
      <c r="C20" t="s">
        <v>71</v>
      </c>
      <c r="D20" s="9">
        <v>3</v>
      </c>
      <c r="E20" s="11">
        <f>D20*$B$2</f>
        <v>3</v>
      </c>
      <c r="F20" t="s">
        <v>74</v>
      </c>
      <c r="G20" s="4">
        <f>E20*0.45</f>
        <v>1.35</v>
      </c>
    </row>
    <row r="21">
      <c r="A21" t="s">
        <v>75</v>
      </c>
      <c r="B21" t="s">
        <v>76</v>
      </c>
      <c r="C21" t="s">
        <v>77</v>
      </c>
      <c r="D21" s="9">
        <v>0.1535</v>
      </c>
      <c r="E21" s="11">
        <f>D21*$B$2</f>
        <v>0.1535</v>
      </c>
      <c r="F21" t="s">
        <v>43</v>
      </c>
      <c r="G21" s="4">
        <f>E21*0.35</f>
        <v>0.053725</v>
      </c>
    </row>
    <row r="22">
      <c r="A22" t="s">
        <v>78</v>
      </c>
      <c r="B22" t="s">
        <v>79</v>
      </c>
      <c r="C22" t="s">
        <v>80</v>
      </c>
      <c r="D22" s="9">
        <v>5</v>
      </c>
      <c r="E22" s="11">
        <f>D22*$B$2</f>
        <v>5</v>
      </c>
      <c r="F22" t="s">
        <v>25</v>
      </c>
      <c r="G22" s="4">
        <f>E22*0.45</f>
        <v>2.25</v>
      </c>
    </row>
    <row r="23">
      <c r="A23" t="s">
        <v>81</v>
      </c>
      <c r="B23" t="s">
        <v>82</v>
      </c>
      <c r="C23" t="s">
        <v>83</v>
      </c>
      <c r="D23" s="9">
        <v>0.125</v>
      </c>
      <c r="E23" s="11">
        <f>D23*$B$2</f>
        <v>0.125</v>
      </c>
      <c r="F23" t="s">
        <v>43</v>
      </c>
      <c r="G23" s="4">
        <f>E23*0.82</f>
        <v>0.1025</v>
      </c>
    </row>
    <row r="24">
      <c r="A24" t="s">
        <v>84</v>
      </c>
      <c r="B24" t="s">
        <v>85</v>
      </c>
      <c r="C24" t="s">
        <v>86</v>
      </c>
      <c r="D24" s="9">
        <v>0.2</v>
      </c>
      <c r="E24" s="11">
        <f>D24*$B$2</f>
        <v>0.2</v>
      </c>
      <c r="F24" t="s">
        <v>43</v>
      </c>
      <c r="G24" s="4">
        <f>E24*9.26</f>
        <v>1.852</v>
      </c>
    </row>
    <row r="25">
      <c r="A25" t="s">
        <v>87</v>
      </c>
      <c r="B25" t="s">
        <v>88</v>
      </c>
      <c r="C25" t="s">
        <v>86</v>
      </c>
      <c r="D25" s="9">
        <v>2.5</v>
      </c>
      <c r="E25" s="11">
        <f>D25*$B$2</f>
        <v>2.5</v>
      </c>
      <c r="F25" t="s">
        <v>43</v>
      </c>
      <c r="G25" s="4">
        <f>E25*3.89</f>
        <v>9.725</v>
      </c>
    </row>
    <row r="26">
      <c r="A26" t="s">
        <v>89</v>
      </c>
      <c r="B26" t="s">
        <v>90</v>
      </c>
      <c r="C26" t="s">
        <v>86</v>
      </c>
      <c r="D26" s="9">
        <v>3</v>
      </c>
      <c r="E26" s="11">
        <f>D26*$B$2</f>
        <v>3</v>
      </c>
      <c r="F26" t="s">
        <v>43</v>
      </c>
      <c r="G26" s="4">
        <f>E26*3.85</f>
        <v>11.55</v>
      </c>
    </row>
    <row r="27">
      <c r="A27" t="s">
        <v>91</v>
      </c>
      <c r="B27" t="s">
        <v>92</v>
      </c>
      <c r="C27" t="s">
        <v>93</v>
      </c>
      <c r="D27" s="9">
        <v>25</v>
      </c>
      <c r="E27" s="11">
        <f>D27*$B$2</f>
        <v>25</v>
      </c>
      <c r="F27" t="s">
        <v>43</v>
      </c>
      <c r="G27" s="4">
        <f>E27*6.74</f>
        <v>168.5</v>
      </c>
    </row>
    <row r="28">
      <c r="A28"/>
      <c r="B28"/>
      <c r="C28"/>
      <c r="D28"/>
      <c r="E28"/>
      <c r="F28" t="s" s="3">
        <v>94</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100</v>
      </c>
      <c r="E2" t="s">
        <v>25</v>
      </c>
      <c r="F2" t="s">
        <v>100</v>
      </c>
    </row>
    <row r="3">
      <c r="A3">
        <v>1</v>
      </c>
      <c r="B3" t="s">
        <v>101</v>
      </c>
      <c r="C3" t="s">
        <v>102</v>
      </c>
      <c r="D3" s="11">
        <v>25</v>
      </c>
      <c r="E3" t="s">
        <v>43</v>
      </c>
      <c r="F3" t="s">
        <v>93</v>
      </c>
    </row>
    <row r="4">
      <c r="A4">
        <v>1</v>
      </c>
      <c r="B4" t="s">
        <v>103</v>
      </c>
      <c r="C4" t="s">
        <v>102</v>
      </c>
      <c r="D4" s="11">
        <v>2</v>
      </c>
      <c r="E4" t="s">
        <v>43</v>
      </c>
      <c r="F4" t="s">
        <v>71</v>
      </c>
    </row>
    <row r="5">
      <c r="A5">
        <v>1</v>
      </c>
      <c r="B5" t="s">
        <v>104</v>
      </c>
      <c r="C5" t="s">
        <v>102</v>
      </c>
      <c r="D5" s="11">
        <v>2.5</v>
      </c>
      <c r="E5" t="s">
        <v>43</v>
      </c>
      <c r="F5" t="s">
        <v>86</v>
      </c>
    </row>
    <row r="6">
      <c r="A6">
        <v>1</v>
      </c>
      <c r="B6" t="s">
        <v>105</v>
      </c>
      <c r="C6" t="s">
        <v>102</v>
      </c>
      <c r="D6" s="11">
        <v>0.2</v>
      </c>
      <c r="E6" t="s">
        <v>43</v>
      </c>
      <c r="F6" t="s">
        <v>86</v>
      </c>
    </row>
    <row r="7">
      <c r="A7">
        <v>1</v>
      </c>
      <c r="B7" t="s">
        <v>106</v>
      </c>
      <c r="C7" t="s">
        <v>102</v>
      </c>
      <c r="D7" s="11">
        <v>0.065</v>
      </c>
      <c r="E7" t="s">
        <v>43</v>
      </c>
      <c r="F7" t="s">
        <v>52</v>
      </c>
    </row>
    <row r="8">
      <c r="A8">
        <v>1</v>
      </c>
      <c r="B8" t="s">
        <v>107</v>
      </c>
      <c r="C8" t="s">
        <v>102</v>
      </c>
      <c r="D8" s="11">
        <v>0.001</v>
      </c>
      <c r="E8" t="s">
        <v>43</v>
      </c>
      <c r="F8" t="s">
        <v>52</v>
      </c>
    </row>
    <row r="9">
      <c r="A9">
        <v>1</v>
      </c>
      <c r="B9" t="s">
        <v>108</v>
      </c>
      <c r="C9" t="s">
        <v>99</v>
      </c>
      <c r="D9" s="11">
        <v>10</v>
      </c>
      <c r="E9" t="s">
        <v>35</v>
      </c>
      <c r="F9" t="s">
        <v>109</v>
      </c>
    </row>
    <row r="10">
      <c r="A10">
        <v>2</v>
      </c>
      <c r="B10" t="s">
        <v>110</v>
      </c>
      <c r="C10" t="s">
        <v>102</v>
      </c>
      <c r="D10" s="11">
        <v>1</v>
      </c>
      <c r="E10" t="s">
        <v>39</v>
      </c>
      <c r="F10" t="s">
        <v>38</v>
      </c>
    </row>
    <row r="11">
      <c r="A11">
        <v>1</v>
      </c>
      <c r="B11" t="s">
        <v>111</v>
      </c>
      <c r="C11" t="s">
        <v>102</v>
      </c>
      <c r="D11" s="11">
        <v>1</v>
      </c>
      <c r="E11" t="s">
        <v>35</v>
      </c>
      <c r="F11" t="s">
        <v>65</v>
      </c>
    </row>
    <row r="12">
      <c r="A12">
        <v>1</v>
      </c>
      <c r="B12" t="s">
        <v>112</v>
      </c>
      <c r="C12" t="s">
        <v>102</v>
      </c>
      <c r="D12" s="11">
        <v>0.45</v>
      </c>
      <c r="E12" t="s">
        <v>43</v>
      </c>
      <c r="F12" t="s">
        <v>57</v>
      </c>
    </row>
    <row r="13">
      <c r="A13">
        <v>1</v>
      </c>
      <c r="B13" t="s">
        <v>113</v>
      </c>
      <c r="C13" t="s">
        <v>99</v>
      </c>
      <c r="D13" s="11">
        <v>5</v>
      </c>
      <c r="E13" t="s">
        <v>35</v>
      </c>
      <c r="F13" t="s">
        <v>114</v>
      </c>
    </row>
    <row r="14">
      <c r="A14">
        <v>2</v>
      </c>
      <c r="B14" t="s">
        <v>115</v>
      </c>
      <c r="C14" t="s">
        <v>102</v>
      </c>
      <c r="D14" s="11">
        <v>4.925</v>
      </c>
      <c r="E14" t="s">
        <v>35</v>
      </c>
      <c r="F14" t="s">
        <v>34</v>
      </c>
    </row>
    <row r="15">
      <c r="A15">
        <v>2</v>
      </c>
      <c r="B15" t="s">
        <v>116</v>
      </c>
      <c r="C15" t="s">
        <v>102</v>
      </c>
      <c r="D15" s="11">
        <v>0.075</v>
      </c>
      <c r="E15" t="s">
        <v>43</v>
      </c>
      <c r="F15" t="s">
        <v>60</v>
      </c>
    </row>
    <row r="16">
      <c r="A16">
        <v>1</v>
      </c>
      <c r="B16" t="s">
        <v>117</v>
      </c>
      <c r="C16" t="s">
        <v>99</v>
      </c>
      <c r="D16" s="11">
        <v>4</v>
      </c>
      <c r="E16" t="s">
        <v>35</v>
      </c>
      <c r="F16" t="s">
        <v>114</v>
      </c>
    </row>
    <row r="17">
      <c r="A17">
        <v>2</v>
      </c>
      <c r="B17" t="s">
        <v>115</v>
      </c>
      <c r="C17" t="s">
        <v>102</v>
      </c>
      <c r="D17" s="11">
        <v>3.9</v>
      </c>
      <c r="E17" t="s">
        <v>35</v>
      </c>
      <c r="F17" t="s">
        <v>34</v>
      </c>
    </row>
    <row r="18">
      <c r="A18">
        <v>2</v>
      </c>
      <c r="B18" t="s">
        <v>118</v>
      </c>
      <c r="C18" t="s">
        <v>102</v>
      </c>
      <c r="D18" s="11">
        <v>0.1</v>
      </c>
      <c r="E18" t="s">
        <v>43</v>
      </c>
      <c r="F18" t="s">
        <v>60</v>
      </c>
    </row>
    <row r="19">
      <c r="A19">
        <v>1</v>
      </c>
      <c r="B19" t="s">
        <v>119</v>
      </c>
      <c r="C19" t="s">
        <v>102</v>
      </c>
      <c r="D19" s="11">
        <v>0.073</v>
      </c>
      <c r="E19" t="s">
        <v>43</v>
      </c>
      <c r="F19" t="s">
        <v>77</v>
      </c>
    </row>
    <row r="20">
      <c r="A20">
        <v>1</v>
      </c>
      <c r="B20" t="s">
        <v>120</v>
      </c>
      <c r="C20" t="s">
        <v>102</v>
      </c>
      <c r="D20" s="11">
        <v>0.007</v>
      </c>
      <c r="E20" t="s">
        <v>43</v>
      </c>
      <c r="F20" t="s">
        <v>49</v>
      </c>
    </row>
    <row r="21">
      <c r="A21">
        <v>1</v>
      </c>
      <c r="B21" t="s">
        <v>121</v>
      </c>
      <c r="C21" t="s">
        <v>102</v>
      </c>
      <c r="D21" s="11">
        <v>3</v>
      </c>
      <c r="E21" t="s">
        <v>43</v>
      </c>
      <c r="F21" t="s">
        <v>42</v>
      </c>
    </row>
    <row r="22">
      <c r="A22">
        <v>1</v>
      </c>
      <c r="B22" t="s">
        <v>122</v>
      </c>
      <c r="C22" t="s">
        <v>99</v>
      </c>
      <c r="D22" s="11">
        <v>2.3</v>
      </c>
      <c r="E22" t="s">
        <v>43</v>
      </c>
      <c r="F22" t="s">
        <v>109</v>
      </c>
    </row>
    <row r="23">
      <c r="A23">
        <v>2</v>
      </c>
      <c r="B23" t="s">
        <v>123</v>
      </c>
      <c r="C23" t="s">
        <v>102</v>
      </c>
      <c r="D23" s="11">
        <v>1</v>
      </c>
      <c r="E23" t="s">
        <v>39</v>
      </c>
      <c r="F23" t="s">
        <v>46</v>
      </c>
    </row>
    <row r="24">
      <c r="A24">
        <v>1</v>
      </c>
      <c r="B24" t="s">
        <v>124</v>
      </c>
      <c r="C24" t="s">
        <v>99</v>
      </c>
      <c r="D24" s="11">
        <v>75</v>
      </c>
      <c r="E24" t="s">
        <v>25</v>
      </c>
      <c r="F24" t="s">
        <v>125</v>
      </c>
    </row>
    <row r="25">
      <c r="A25">
        <v>2</v>
      </c>
      <c r="B25" t="s">
        <v>126</v>
      </c>
      <c r="C25" t="s">
        <v>102</v>
      </c>
      <c r="D25" s="11">
        <v>3</v>
      </c>
      <c r="E25" t="s">
        <v>43</v>
      </c>
      <c r="F25" t="s">
        <v>86</v>
      </c>
    </row>
    <row r="26">
      <c r="A26">
        <v>2</v>
      </c>
      <c r="B26" t="s">
        <v>127</v>
      </c>
      <c r="C26" t="s">
        <v>102</v>
      </c>
      <c r="D26" s="11">
        <v>0.15</v>
      </c>
      <c r="E26" t="s">
        <v>43</v>
      </c>
      <c r="F26" t="s">
        <v>68</v>
      </c>
    </row>
    <row r="27">
      <c r="A27">
        <v>2</v>
      </c>
      <c r="B27" t="s">
        <v>128</v>
      </c>
      <c r="C27" t="s">
        <v>102</v>
      </c>
      <c r="D27" s="11">
        <v>0.075</v>
      </c>
      <c r="E27" t="s">
        <v>43</v>
      </c>
      <c r="F27" t="s">
        <v>83</v>
      </c>
    </row>
    <row r="28">
      <c r="A28">
        <v>2</v>
      </c>
      <c r="B28" t="s">
        <v>129</v>
      </c>
      <c r="C28" t="s">
        <v>102</v>
      </c>
      <c r="D28" s="11">
        <v>0.008</v>
      </c>
      <c r="E28" t="s">
        <v>43</v>
      </c>
      <c r="F28" t="s">
        <v>77</v>
      </c>
    </row>
    <row r="29">
      <c r="A29">
        <v>1</v>
      </c>
      <c r="B29" t="s">
        <v>119</v>
      </c>
      <c r="C29" t="s">
        <v>102</v>
      </c>
      <c r="D29" s="11">
        <v>0.073</v>
      </c>
      <c r="E29" t="s">
        <v>43</v>
      </c>
      <c r="F29" t="s">
        <v>77</v>
      </c>
    </row>
    <row r="30">
      <c r="A30">
        <v>1</v>
      </c>
      <c r="B30" t="s">
        <v>130</v>
      </c>
      <c r="C30" t="s">
        <v>102</v>
      </c>
      <c r="D30" s="11">
        <v>0.05</v>
      </c>
      <c r="E30" t="s">
        <v>43</v>
      </c>
      <c r="F30" t="s">
        <v>83</v>
      </c>
    </row>
    <row r="31">
      <c r="A31">
        <v>1</v>
      </c>
      <c r="B31" t="s">
        <v>131</v>
      </c>
      <c r="C31" t="s">
        <v>102</v>
      </c>
      <c r="D31" s="11">
        <v>5</v>
      </c>
      <c r="E31" t="s">
        <v>25</v>
      </c>
      <c r="F31" t="s">
        <v>80</v>
      </c>
    </row>
    <row r="32">
      <c r="A32">
        <v>1</v>
      </c>
      <c r="B32" t="s">
        <v>132</v>
      </c>
      <c r="C32" t="s">
        <v>99</v>
      </c>
      <c r="D32" s="11">
        <v>0.3</v>
      </c>
      <c r="E32" t="s">
        <v>43</v>
      </c>
      <c r="F32" t="s">
        <v>109</v>
      </c>
    </row>
    <row r="33">
      <c r="A33">
        <v>2</v>
      </c>
      <c r="B33" t="s">
        <v>133</v>
      </c>
      <c r="C33" t="s">
        <v>102</v>
      </c>
      <c r="D33" s="11">
        <v>3</v>
      </c>
      <c r="E33" t="s">
        <v>74</v>
      </c>
      <c r="F33"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3"/>
      <c r="F3"/>
    </row>
    <row r="4">
      <c r="A4" t="s">
        <v>2</v>
      </c>
      <c r="B4">
        <v>3</v>
      </c>
      <c r="C4"/>
      <c r="D4" t="inlineStr" s="13">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3"/>
      <c r="F4"/>
    </row>
    <row r="5">
      <c r="A5" t="s">
        <v>2</v>
      </c>
      <c r="B5">
        <v>4</v>
      </c>
      <c r="C5"/>
      <c r="D5" t="inlineStr" s="13">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3"/>
      <c r="F5"/>
    </row>
    <row r="6">
      <c r="A6" t="s">
        <v>2</v>
      </c>
      <c r="B6">
        <v>5</v>
      </c>
      <c r="C6"/>
      <c r="D6" t="inlineStr" s="13">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3"/>
      <c r="F6"/>
    </row>
    <row r="7">
      <c r="A7" t="s">
        <v>2</v>
      </c>
      <c r="B7">
        <v>6</v>
      </c>
      <c r="C7"/>
      <c r="D7" t="inlineStr" s="13">
        <is>
          <t>Decanter le coq — Decantez les morceaux de coq dans 5 bacs GN 1/1 H 100 de service. Ajoutez les champignons, les petits lardons et les oignons grelots glaces a brun.</t>
        </is>
      </c>
      <c r="E7" t="s" s="13"/>
      <c r="F7"/>
    </row>
    <row r="8">
      <c r="A8" t="s">
        <v>2</v>
      </c>
      <c r="B8">
        <v>7</v>
      </c>
      <c r="C8"/>
      <c r="D8" t="inlineStr" s="13">
        <is>
          <t>Terminer la sauce — Dans la sauteuse, reduisez le fond de cuisson au volume (14 L) et a la consistance souhaitee. Rectifiez l'assaisonnement. Passez la sauce au chinois dans un rondeau. Au mixeur, emulsionnez la sauce pour la rendre plus onctueuse.</t>
        </is>
      </c>
      <c r="E8" t="s" s="13"/>
      <c r="F8"/>
    </row>
    <row r="9">
      <c r="A9" t="s">
        <v>2</v>
      </c>
      <c r="B9">
        <v>8</v>
      </c>
      <c r="C9"/>
      <c r="D9" t="inlineStr" s="13">
        <is>
          <t>Dresser et servir — Dressez dans une assiette un morceau de coq et sa garniture, nappez de sauce. Decorez avec les rondelles de pain frites ou toastees. Persiliez le dessus.</t>
        </is>
      </c>
      <c r="E9" t="s" s="13"/>
      <c r="F9"/>
    </row>
    <row r="10">
      <c r="A10" t="s">
        <v>140</v>
      </c>
      <c r="B10">
        <v>1</v>
      </c>
      <c r="C10" t="s">
        <v>141</v>
      </c>
      <c r="D10" t="s" s="13">
        <v>142</v>
      </c>
      <c r="E10" t="s" s="13"/>
      <c r="F10"/>
    </row>
    <row r="11">
      <c r="A11" t="s">
        <v>143</v>
      </c>
      <c r="B11">
        <v>1</v>
      </c>
      <c r="C11" t="s">
        <v>141</v>
      </c>
      <c r="D11" t="s" s="13">
        <v>142</v>
      </c>
      <c r="E11" t="s" s="13"/>
      <c r="F11"/>
    </row>
    <row r="12">
      <c r="A12" t="s">
        <v>144</v>
      </c>
      <c r="B12">
        <v>1</v>
      </c>
      <c r="C12"/>
      <c r="D12" t="inlineStr" s="13">
        <is>
          <t>Mise en place du poste de travail — Verifier les DLC, peser les denrees, selectionner le materiel necessaire. Laver et desinfecter le materiel et le poste de travail en suivant les protocoles.</t>
        </is>
      </c>
      <c r="E12" t="s" s="13"/>
      <c r="F12"/>
    </row>
    <row r="13">
      <c r="A13" t="s">
        <v>144</v>
      </c>
      <c r="B13">
        <v>2</v>
      </c>
      <c r="C13"/>
      <c r="D13" t="s" s="13">
        <v>145</v>
      </c>
      <c r="E13" t="s" s="13"/>
      <c r="F13"/>
    </row>
    <row r="14">
      <c r="A14" t="s">
        <v>144</v>
      </c>
      <c r="B14">
        <v>3</v>
      </c>
      <c r="C14"/>
      <c r="D1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3"/>
      <c r="F14"/>
    </row>
    <row r="15">
      <c r="A15" t="s">
        <v>144</v>
      </c>
      <c r="B15">
        <v>4</v>
      </c>
      <c r="C15"/>
      <c r="D15" t="s" s="13">
        <v>146</v>
      </c>
      <c r="E15" t="s" s="13"/>
      <c r="F15"/>
    </row>
    <row r="16">
      <c r="A16" t="s">
        <v>144</v>
      </c>
      <c r="B16">
        <v>5</v>
      </c>
      <c r="C16"/>
      <c r="D1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147</v>
      </c>
      <c r="B1"/>
      <c r="C1"/>
      <c r="D1"/>
    </row>
    <row r="2">
      <c r="A2" t="str" s="14">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5">
        <v>148</v>
      </c>
      <c r="B4"/>
      <c r="C4"/>
      <c r="D4"/>
    </row>
    <row r="5">
      <c r="A5" t="s" s="16">
        <v>149</v>
      </c>
      <c r="B5" t="str" s="13">
        <f>Procedure!D2</f>
        <v>Mise en place du poste de travail — Verifiez les DLC, pesez les denrees, selectionnez le materiel necessaire. Lavez et desinfectez le materiel et le poste de travail en suivant les protocoles.</v>
      </c>
      <c r="C5"/>
      <c r="D5"/>
    </row>
    <row r="6">
      <c r="A6" t="s" s="16">
        <v>150</v>
      </c>
      <c r="B6" t="str" s="13">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151</v>
      </c>
      <c r="C9" s="11">
        <f>'Besoins'!$B$2*5</f>
        <v>5</v>
      </c>
      <c r="D9" t="s">
        <v>35</v>
      </c>
    </row>
    <row r="10">
      <c r="A10"/>
      <c r="B10" t="s">
        <v>152</v>
      </c>
      <c r="C10" s="11">
        <f>'Besoins'!$B$2*4</f>
        <v>4</v>
      </c>
      <c r="D10" t="s">
        <v>35</v>
      </c>
    </row>
    <row r="11">
      <c r="A11"/>
      <c r="B11" t="str">
        <f>Besoins!B9</f>
        <v>Poitrine fumée n°1</v>
      </c>
      <c r="C11" s="11">
        <f>Besoins!E9</f>
        <v>3</v>
      </c>
      <c r="D11" t="str">
        <f>Besoins!F9</f>
        <v>kg</v>
      </c>
    </row>
    <row r="12">
      <c r="A12"/>
      <c r="B12" t="s">
        <v>153</v>
      </c>
      <c r="C12" s="11">
        <f>'Besoins'!$B$2*2.3</f>
        <v>2.3</v>
      </c>
      <c r="D12" t="s">
        <v>43</v>
      </c>
    </row>
    <row r="13">
      <c r="A13"/>
      <c r="B13" t="s">
        <v>154</v>
      </c>
      <c r="C13" s="11">
        <f>'Besoins'!$B$2*0.3</f>
        <v>0.3</v>
      </c>
      <c r="D13" t="s">
        <v>43</v>
      </c>
    </row>
    <row r="14">
      <c r="A14"/>
      <c r="B14" t="str">
        <f>Besoins!B13</f>
        <v>Thym séché</v>
      </c>
      <c r="C14" s="11">
        <f>Besoins!E13</f>
        <v>0.065</v>
      </c>
      <c r="D14" t="str">
        <f>Besoins!F13</f>
        <v>kg</v>
      </c>
    </row>
    <row r="15">
      <c r="A15" t="s" s="16">
        <v>155</v>
      </c>
      <c r="B15" t="str" s="13">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5"/>
      <c r="D15"/>
    </row>
    <row r="16">
      <c r="A16"/>
      <c r="B16" t="str">
        <f>Besoins!B12</f>
        <v>Laurier sauce feuilles</v>
      </c>
      <c r="C16" s="11">
        <f>Besoins!E12</f>
        <v>0.001</v>
      </c>
      <c r="D16" t="str">
        <f>Besoins!F12</f>
        <v>kg</v>
      </c>
    </row>
    <row r="17">
      <c r="A17"/>
      <c r="B17" t="s">
        <v>156</v>
      </c>
      <c r="C17" s="11">
        <f>'Besoins'!$B$2*10</f>
        <v>10</v>
      </c>
      <c r="D17" t="s">
        <v>35</v>
      </c>
    </row>
    <row r="18">
      <c r="A18"/>
      <c r="B18" t="str">
        <f>Besoins!B25</f>
        <v>Oignons émincés surgelés</v>
      </c>
      <c r="C18" s="11">
        <f>Besoins!E25</f>
        <v>2.5</v>
      </c>
      <c r="D18" t="str">
        <f>Besoins!F25</f>
        <v>kg</v>
      </c>
    </row>
    <row r="19">
      <c r="A19"/>
      <c r="B19" t="str">
        <f>Besoins!B24</f>
        <v>Ail haché IQF</v>
      </c>
      <c r="C19" s="11">
        <f>Besoins!E24</f>
        <v>0.2</v>
      </c>
      <c r="D19" t="str">
        <f>Besoins!F24</f>
        <v>kg</v>
      </c>
    </row>
    <row r="20">
      <c r="A20" t="s" s="16">
        <v>157</v>
      </c>
      <c r="B20" t="str" s="13">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20"/>
      <c r="D20"/>
    </row>
    <row r="21">
      <c r="A21"/>
      <c r="B21" t="str">
        <f>Besoins!B11</f>
        <v>Poivre noir moulu</v>
      </c>
      <c r="C21" s="11">
        <f>Besoins!E11</f>
        <v>0.007</v>
      </c>
      <c r="D21" t="str">
        <f>Besoins!F11</f>
        <v>kg</v>
      </c>
    </row>
    <row r="22">
      <c r="A22"/>
      <c r="B22" t="str">
        <f>Besoins!B14</f>
        <v>Farine de blé T55</v>
      </c>
      <c r="C22" s="11">
        <f>Besoins!E14</f>
        <v>0.45</v>
      </c>
      <c r="D22" t="str">
        <f>Besoins!F14</f>
        <v>kg</v>
      </c>
    </row>
    <row r="23">
      <c r="A23"/>
      <c r="B23" t="str">
        <f>Besoins!B17</f>
        <v>Huile de tournesol raffinée vrac</v>
      </c>
      <c r="C23" s="11">
        <f>Besoins!E17</f>
        <v>1</v>
      </c>
      <c r="D23" t="str">
        <f>Besoins!F17</f>
        <v>lt</v>
      </c>
    </row>
    <row r="24">
      <c r="A24"/>
      <c r="B24" t="s">
        <v>158</v>
      </c>
      <c r="C24" s="11">
        <f>'Besoins'!$B$2*0.073</f>
        <v>0.073</v>
      </c>
      <c r="D24" t="s">
        <v>43</v>
      </c>
    </row>
    <row r="25">
      <c r="A25"/>
      <c r="B25" t="s">
        <v>158</v>
      </c>
      <c r="C25" s="11">
        <f>'Besoins'!$B$2*0.073</f>
        <v>0.073</v>
      </c>
      <c r="D25" t="s">
        <v>43</v>
      </c>
    </row>
    <row r="26">
      <c r="A26" t="s" s="16">
        <v>159</v>
      </c>
      <c r="B26" t="str" s="13">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6"/>
      <c r="D26"/>
    </row>
    <row r="27">
      <c r="A27"/>
      <c r="B27" t="s">
        <v>160</v>
      </c>
      <c r="C27" s="11">
        <f>'Besoins'!$B$2*75</f>
        <v>75</v>
      </c>
      <c r="D27" t="s">
        <v>25</v>
      </c>
    </row>
    <row r="28">
      <c r="A28"/>
      <c r="B28" t="str">
        <f>Besoins!B22</f>
        <v>Baguette tradition crue précuite</v>
      </c>
      <c r="C28" s="11">
        <f>Besoins!E22</f>
        <v>5</v>
      </c>
      <c r="D28" t="str">
        <f>Besoins!F22</f>
        <v>pc</v>
      </c>
    </row>
    <row r="29">
      <c r="A29"/>
      <c r="B29" t="s">
        <v>161</v>
      </c>
      <c r="C29" s="11">
        <f>'Besoins'!$B$2*0.05</f>
        <v>0.05</v>
      </c>
      <c r="D29" t="s">
        <v>43</v>
      </c>
    </row>
    <row r="30">
      <c r="A30" t="s" s="16">
        <v>162</v>
      </c>
      <c r="B30" t="str" s="13">
        <f>Procedure!D7</f>
        <v>Decanter le coq — Decantez les morceaux de coq dans 5 bacs GN 1/1 H 100 de service. Ajoutez les champignons, les petits lardons et les oignons grelots glaces a brun.</v>
      </c>
      <c r="C30"/>
      <c r="D30"/>
    </row>
    <row r="31">
      <c r="A31" t="s" s="16">
        <v>163</v>
      </c>
      <c r="B31" t="str" s="13">
        <f>Procedure!D8</f>
        <v>Terminer la sauce — Dans la sauteuse, reduisez le fond de cuisson au volume (14 L) et a la consistance souhaitee. Rectifiez l'assaisonnement. Passez la sauce au chinois dans un rondeau. Au mixeur, emulsionnez la sauce pour la rendre plus onctueuse.</v>
      </c>
      <c r="C31"/>
      <c r="D31"/>
    </row>
    <row r="32">
      <c r="A32" t="s" s="16">
        <v>164</v>
      </c>
      <c r="B32" t="str" s="13">
        <f>Procedure!D9</f>
        <v>Dresser et servir — Dressez dans une assiette un morceau de coq et sa garniture, nappez de sauce. Decorez avec les rondelles de pain frites ou toastees. Persiliez le dessus.</v>
      </c>
      <c r="C32"/>
      <c r="D32"/>
    </row>
    <row r="33">
      <c r="A33"/>
      <c r="B33"/>
      <c r="C33"/>
      <c r="D33"/>
    </row>
    <row r="34">
      <c r="A34" t="s" s="15">
        <v>165</v>
      </c>
      <c r="B34"/>
      <c r="C34"/>
      <c r="D34"/>
    </row>
    <row r="35">
      <c r="A35" t="s" s="16">
        <v>149</v>
      </c>
      <c r="B35" t="str" s="13">
        <f>"[DISSOUDRE] "&amp;Procedure!D10</f>
        <v>[DISSOUDRE] Délayer la poudre dans l'eau froide en fouettant, puis porter à ébullition en remuant régulièrement.</v>
      </c>
      <c r="C35"/>
      <c r="D35"/>
    </row>
    <row r="36">
      <c r="A36"/>
      <c r="B36" t="s">
        <v>166</v>
      </c>
      <c r="C36" s="11">
        <f>'Besoins'!$B$2*4.925</f>
        <v>4.925</v>
      </c>
      <c r="D36" t="s">
        <v>35</v>
      </c>
    </row>
    <row r="37">
      <c r="A37"/>
      <c r="B37" t="str">
        <f>Besoins!B15</f>
        <v>Fonds Blanc de Volaille (Knorr Professional)</v>
      </c>
      <c r="C37" s="11">
        <f>Besoins!E15</f>
        <v>0.075</v>
      </c>
      <c r="D37" t="str">
        <f>Besoins!F15</f>
        <v>kg</v>
      </c>
    </row>
    <row r="38">
      <c r="A38"/>
      <c r="B38"/>
      <c r="C38"/>
      <c r="D38"/>
    </row>
    <row r="39">
      <c r="A39" t="s" s="15">
        <v>167</v>
      </c>
      <c r="B39"/>
      <c r="C39"/>
      <c r="D39"/>
    </row>
    <row r="40">
      <c r="A40" t="s" s="16">
        <v>149</v>
      </c>
      <c r="B40" t="str" s="13">
        <f>"[DISSOUDRE] "&amp;Procedure!D11</f>
        <v>[DISSOUDRE] Délayer la poudre dans l'eau froide en fouettant, puis porter à ébullition en remuant régulièrement.</v>
      </c>
      <c r="C40"/>
      <c r="D40"/>
    </row>
    <row r="41">
      <c r="A41"/>
      <c r="B41" t="s">
        <v>166</v>
      </c>
      <c r="C41" s="11">
        <f>'Besoins'!$B$2*3.9</f>
        <v>3.9</v>
      </c>
      <c r="D41" t="s">
        <v>35</v>
      </c>
    </row>
    <row r="42">
      <c r="A42"/>
      <c r="B42" t="str">
        <f>Besoins!B16</f>
        <v>Fonds Brun Lié (Knorr Professional)</v>
      </c>
      <c r="C42" s="11">
        <f>Besoins!E16</f>
        <v>0.1</v>
      </c>
      <c r="D42" t="str">
        <f>Besoins!F16</f>
        <v>kg</v>
      </c>
    </row>
    <row r="43">
      <c r="A43"/>
      <c r="B43"/>
      <c r="C43"/>
      <c r="D43"/>
    </row>
    <row r="44">
      <c r="A44" t="s" s="15">
        <v>168</v>
      </c>
      <c r="B44"/>
      <c r="C44"/>
      <c r="D44"/>
    </row>
    <row r="45">
      <c r="A45" t="s" s="16">
        <v>149</v>
      </c>
      <c r="B45" t="str" s="13">
        <f>Procedure!D12</f>
        <v>Mise en place du poste de travail — Verifier les DLC, peser les denrees, selectionner le materiel necessaire. Laver et desinfecter le materiel et le poste de travail en suivant les protocoles.</v>
      </c>
      <c r="C45"/>
      <c r="D45"/>
    </row>
    <row r="46">
      <c r="A46" t="s" s="16">
        <v>150</v>
      </c>
      <c r="B46" t="str" s="13">
        <f>Procedure!D13</f>
        <v>Preparations preliminaires — Deconditionner les petits oignons grelots suivant la procedure. Dans une calotte, faire fondre le beurre.</v>
      </c>
      <c r="C46"/>
      <c r="D46"/>
    </row>
    <row r="47">
      <c r="A47"/>
      <c r="B47" t="str">
        <f>Besoins!B26</f>
        <v>Petits oignons blancs surgelés</v>
      </c>
      <c r="C47" s="11">
        <f>Besoins!E26</f>
        <v>3</v>
      </c>
      <c r="D47" t="str">
        <f>Besoins!F26</f>
        <v>kg</v>
      </c>
    </row>
    <row r="48">
      <c r="A48"/>
      <c r="B48" t="str">
        <f>Besoins!B18</f>
        <v>Beurre doux 82% MG plaquette</v>
      </c>
      <c r="C48" s="11">
        <f>Besoins!E18</f>
        <v>0.15</v>
      </c>
      <c r="D48" t="str">
        <f>Besoins!F18</f>
        <v>kg</v>
      </c>
    </row>
    <row r="49">
      <c r="A49" t="s" s="16">
        <v>155</v>
      </c>
      <c r="B49" t="str" s="13">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9"/>
      <c r="D49"/>
    </row>
    <row r="50">
      <c r="A50"/>
      <c r="B50" t="s">
        <v>161</v>
      </c>
      <c r="C50" s="11">
        <f>'Besoins'!$B$2*0.075</f>
        <v>0.075</v>
      </c>
      <c r="D50" t="s">
        <v>43</v>
      </c>
    </row>
    <row r="51">
      <c r="A51"/>
      <c r="B51" t="s">
        <v>158</v>
      </c>
      <c r="C51" s="11">
        <f>'Besoins'!$B$2*0.0075</f>
        <v>0.0075</v>
      </c>
      <c r="D51" t="s">
        <v>43</v>
      </c>
    </row>
    <row r="52">
      <c r="A52" t="s" s="16">
        <v>157</v>
      </c>
      <c r="B52" t="str" s="13">
        <f>Procedure!D15</f>
        <v>Decanter — Debarrasser delicatement les petits oignons directement sur le plat a garnir, ou bien reserver dans le bac de cuisson en attente d'utilisation.</v>
      </c>
      <c r="C52"/>
      <c r="D52"/>
    </row>
    <row r="53">
      <c r="A53" t="s" s="16">
        <v>159</v>
      </c>
      <c r="B53" t="str" s="13">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3"/>
      <c r="D53"/>
    </row>
    <row r="54">
      <c r="A54"/>
      <c r="B54"/>
      <c r="C54"/>
      <c r="D54"/>
    </row>
    <row r="55">
      <c r="A55" t="s" s="17">
        <v>22</v>
      </c>
      <c r="B55"/>
      <c r="C55"/>
      <c r="D55"/>
    </row>
  </sheetData>
  <sheetProtection sheet="1" formatRows="0" formatColumns="0"/>
  <mergeCells count="22">
    <mergeCell ref="A1:D1"/>
    <mergeCell ref="A2:D2"/>
    <mergeCell ref="A4:D4"/>
    <mergeCell ref="B5:D5"/>
    <mergeCell ref="B6:D6"/>
    <mergeCell ref="B15:D15"/>
    <mergeCell ref="B20:D20"/>
    <mergeCell ref="B26:D26"/>
    <mergeCell ref="B30:D30"/>
    <mergeCell ref="B31:D31"/>
    <mergeCell ref="B32:D32"/>
    <mergeCell ref="A34:D34"/>
    <mergeCell ref="B35:D35"/>
    <mergeCell ref="A39:D39"/>
    <mergeCell ref="B40:D40"/>
    <mergeCell ref="A44:D44"/>
    <mergeCell ref="B45:D45"/>
    <mergeCell ref="B46:D46"/>
    <mergeCell ref="B49:D49"/>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2026-10-31T03:45:26Z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2026-10-31T03:45:26Z</dcterms:modified>
  <cp:revision>1</cp:revision>
</cp:coreProperties>
</file>