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<sst xmlns="http://schemas.openxmlformats.org/spreadsheetml/2006/main" count="157" uniqueCount="157">
  <si>
    <t>Fiche technique</t>
  </si>
  <si>
    <t>Nom</t>
  </si>
  <si>
    <t>FILETS DE COLIN FARCIS LA VALLIÈRE</t>
  </si>
  <si>
    <t>Code</t>
  </si>
  <si>
    <t>GRO_CDC_087</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</si>
  <si>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</si>
  <si>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</si>
  <si>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</si>
  <si>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</si>
  <si>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</si>
  <si>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</si>
  <si>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</si>
  <si>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</si>
  <si>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</si>
  <si>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</si>
  <si>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</si>
  <si>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</si>
  <si>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</si>
  <si>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</si>
  <si>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</si>
  <si>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00:22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</si>
  <si>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</si>
  <si>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</si>
  <si>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</si>
  <si>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</si>
  <si>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</si>
  <si>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</si>
  <si>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</si>
  <si>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</si>
  <si>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</si>
  <si>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</si>
  <si>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00000047</t>
  </si>
  <si>
    <t>OEUF A3 (PRIX)</t>
  </si>
  <si>
    <t>Produits laitiers</t>
  </si>
  <si>
    <t>00000061</t>
  </si>
  <si>
    <t>EAU</t>
  </si>
  <si>
    <t>Matières diverses (à trier)</t>
  </si>
  <si>
    <t>lt</t>
  </si>
  <si>
    <t>CHEF-CONC-CHAMPI</t>
  </si>
  <si>
    <t>Concentré Liquide Champignons (CHEF, Nestlé Professional)</t>
  </si>
  <si>
    <t>Condiments et sauces</t>
  </si>
  <si>
    <t>CHEF-FUMET-CRUS</t>
  </si>
  <si>
    <t>Fonds Naturel Fumet de Crustacés prêt-à-l'emploi (CHEF, Nestlé Professional)</t>
  </si>
  <si>
    <t>00001743</t>
  </si>
  <si>
    <t>farine de blé tamisée type 55</t>
  </si>
  <si>
    <t>Épicerie salée</t>
  </si>
  <si>
    <t>EPI-PIMENT-CAYE</t>
  </si>
  <si>
    <t>Piment de Cayenne</t>
  </si>
  <si>
    <t>Épices en poudre et graines</t>
  </si>
  <si>
    <t>kg</t>
  </si>
  <si>
    <t>EPI-POIVRE-NOIR</t>
  </si>
  <si>
    <t>Poivre noir moulu</t>
  </si>
  <si>
    <t>RNME1014107</t>
  </si>
  <si>
    <t>Vin blanc bib 10L UE</t>
  </si>
  <si>
    <t>Boissons</t>
  </si>
  <si>
    <t>u</t>
  </si>
  <si>
    <t>KNORR-FUMET-CRUS</t>
  </si>
  <si>
    <t>Fumet de Crustacés déshydraté (Knorr Professional)</t>
  </si>
  <si>
    <t>Fonds déshydratés et poudres</t>
  </si>
  <si>
    <t>BEU-CUISINE</t>
  </si>
  <si>
    <t>Beurre de cuisine bloc 10 kg</t>
  </si>
  <si>
    <t>Beurres et margarines</t>
  </si>
  <si>
    <t>BEU-DOUX</t>
  </si>
  <si>
    <t>Beurre doux 82% MG plaquette</t>
  </si>
  <si>
    <t>CRE-FRAICHE-EP</t>
  </si>
  <si>
    <t>Crème fraîche épaisse 30% MG</t>
  </si>
  <si>
    <t>Crèmes fraîches et laitières</t>
  </si>
  <si>
    <t>CRE-FRAICHE-LI</t>
  </si>
  <si>
    <t>Crème fraîche liquide 15% MG allégée</t>
  </si>
  <si>
    <t>SEL-FIN</t>
  </si>
  <si>
    <t>Sel fin de cuisine</t>
  </si>
  <si>
    <t>Sels et condiments de base</t>
  </si>
  <si>
    <t>RNMS00433</t>
  </si>
  <si>
    <t>Filets de colin lieu</t>
  </si>
  <si>
    <t>Poissons et fruits de mer surgelés</t>
  </si>
  <si>
    <t>SAUMON-FILET-SUR</t>
  </si>
  <si>
    <t>Filets de saumon surgeles</t>
  </si>
  <si>
    <t>Total</t>
  </si>
  <si>
    <t>Niveau</t>
  </si>
  <si>
    <t>Composant</t>
  </si>
  <si>
    <t>Type</t>
  </si>
  <si>
    <t>Quantité (pour 100 pc)</t>
  </si>
  <si>
    <t>recette</t>
  </si>
  <si>
    <t>Poissons collectivité</t>
  </si>
  <si>
    <t xml:space="preserve">    ↳ Filets de colin lieu</t>
  </si>
  <si>
    <t>matiere</t>
  </si>
  <si>
    <t xml:space="preserve">    ↳ Beurre doux 82% MG plaquette</t>
  </si>
  <si>
    <t xml:space="preserve">    ↳ Sel fin de cuisine</t>
  </si>
  <si>
    <t xml:space="preserve">    ↳ Poivre noir moulu</t>
  </si>
  <si>
    <t xml:space="preserve">    ↳ Filets de saumon surgeles</t>
  </si>
  <si>
    <t xml:space="preserve">    ↳ OEUF (P)</t>
  </si>
  <si>
    <t>Conversions oeufs et ovoproduits</t>
  </si>
  <si>
    <t xml:space="preserve">        ↳ OEUF (ml)</t>
  </si>
  <si>
    <t xml:space="preserve">            ↳ OEUF A3 (PRIX)</t>
  </si>
  <si>
    <t xml:space="preserve">    ↳ Crème fraîche épaisse 30% MG</t>
  </si>
  <si>
    <t xml:space="preserve">    ↳ Piment de Cayenne</t>
  </si>
  <si>
    <t xml:space="preserve">    ↳ Fumet de crustacés reconstitué (collectivité)</t>
  </si>
  <si>
    <t>Préparations de base collectivité</t>
  </si>
  <si>
    <t xml:space="preserve">        ↳ EAU</t>
  </si>
  <si>
    <t xml:space="preserve">        ↳ Fumet de Crustacés déshydraté (Knorr Professional)</t>
  </si>
  <si>
    <t xml:space="preserve">    ↳ VIN BLANC CUISSON (L)</t>
  </si>
  <si>
    <t>Conversions diverses</t>
  </si>
  <si>
    <t xml:space="preserve">        ↳ Vin blanc bib 10L UE</t>
  </si>
  <si>
    <t xml:space="preserve">    ↳ Roux Blanc</t>
  </si>
  <si>
    <t>Roux et liaisons de base</t>
  </si>
  <si>
    <t xml:space="preserve">        ↳ Beurre de cuisine bloc 10 kg</t>
  </si>
  <si>
    <t xml:space="preserve">        ↳ farine de blé tamisée type 55</t>
  </si>
  <si>
    <t xml:space="preserve">    ↳ Crème fraîche liquide 15% MG allégée</t>
  </si>
  <si>
    <t xml:space="preserve">    ↳ Fonds naturel fumet de crustacés prêt à l'emploi (collectivité)</t>
  </si>
  <si>
    <t xml:space="preserve">        ↳ Fonds Naturel Fumet de Crustacés prêt-à-l'emploi (CHEF, Nestlé Professional)</t>
  </si>
  <si>
    <t xml:space="preserve">    ↳ Concentré liquide champignons (collectivité)</t>
  </si>
  <si>
    <t xml:space="preserve">        ↳ Concentré Liquide Champignons (CHEF, Nestlé Professional)</t>
  </si>
  <si>
    <t>Recette</t>
  </si>
  <si>
    <t>#</t>
  </si>
  <si>
    <t>Verbe</t>
  </si>
  <si>
    <t>Étape</t>
  </si>
  <si>
    <t>Précision technique</t>
  </si>
  <si>
    <t>Durée</t>
  </si>
  <si>
    <t>Plaquer les filets de colin — Éponger les filets avec du papier absorbant. Plaquer les filets sur les bacs beurrés.</t>
  </si>
  <si>
    <t>Dresser et servir — Dresser sur assiette un filet farci. Napper de sauce crustacés.</t>
  </si>
  <si>
    <t>Fumet de crustacés reconstitué (collectivité)</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</si>
  <si>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</si>
  <si>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</si>
  <si>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</si>
  <si>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</si>
  <si>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</si>
  <si>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</si>
  <si>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</si>
  <si>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</si>
  <si>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</si>
  <si>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Fonds naturel fumet de crustacés prêt à l'emploi (collectivité)</t>
  </si>
  <si>
    <t>Utiliser directement le fonds naturel, sans dilution — reconditionnement en cuisine.</t>
  </si>
  <si>
    <t>Concentré liquide champignons (collectivité)</t>
  </si>
  <si>
    <t>Utiliser directement le concentré liquide, sans dilution — reconditionnement en cuisine.</t>
  </si>
  <si>
    <t>Fiche technique — FILETS DE COLIN FARCIS LA VALLIÈRE</t>
  </si>
  <si>
    <t>FILETS DE COLIN FARCIS LA VALLIÈRE  GRO_CDC_087</t>
  </si>
  <si>
    <t>1.</t>
  </si>
  <si>
    <t>2.</t>
  </si>
  <si>
    <t xml:space="preserve">    Filets de colin lieu</t>
  </si>
  <si>
    <t xml:space="preserve">    Sel fin de cuisine</t>
  </si>
  <si>
    <t xml:space="preserve">    Poivre noir moulu</t>
  </si>
  <si>
    <t>3.</t>
  </si>
  <si>
    <t xml:space="preserve">    OEUF (P) (conv.)</t>
  </si>
  <si>
    <t>4.</t>
  </si>
  <si>
    <t>5.</t>
  </si>
  <si>
    <t>6.</t>
  </si>
  <si>
    <t xml:space="preserve">    Fumet de crustacés reconstitué (collectivité)</t>
  </si>
  <si>
    <t xml:space="preserve">    VIN BLANC CUISSON (L) (conv.)</t>
  </si>
  <si>
    <t xml:space="preserve">    Roux Blanc</t>
  </si>
  <si>
    <t xml:space="preserve">    Fonds naturel fumet de crustacés prêt à l'emploi (collectivité)</t>
  </si>
  <si>
    <t xml:space="preserve">    Concentré liquide champignons (collectivité)</t>
  </si>
  <si>
    <t>7.</t>
  </si>
  <si>
    <t>8.</t>
  </si>
  <si>
    <t>↳ Fumet de crustacés reconstitué (collectivité)  GRO-FUMET-CRUS</t>
  </si>
  <si>
    <t>↳ Roux Blanc  00SAU_REC001</t>
  </si>
  <si>
    <t>↳ Fonds naturel fumet de crustacés prêt à l'emploi (collectivité)  GRO-FC-CRUS-CH</t>
  </si>
  <si>
    <t>↳ Concentré liquide champignons (collectivité)  GRO-CC-CHAMPI-CH</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</si>
</sst>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265.50555</v>
      </c>
    </row>
    <row r="12">
      <c r="A12" t="s" s="3">
        <v>16</v>
      </c>
      <c r="B12" s="4">
        <v>2.6550555</v>
      </c>
    </row>
    <row r="13">
      <c r="A13"/>
      <c r="B13"/>
    </row>
    <row r="14">
      <c r="A14" t="s" s="5">
        <v>17</v>
      </c>
      <c r="B14" t="s" s="5">
        <v>14</v>
      </c>
    </row>
    <row r="15">
      <c r="A15" t="s" s="5">
        <v>18</v>
      </c>
      <c r="B15" s="6">
        <v>265.50555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8</v>
      </c>
      <c r="E7" s="11">
        <f>D7*$B$2</f>
        <v>8</v>
      </c>
      <c r="F7" t="s">
        <v>24</v>
      </c>
      <c r="G7" s="4">
        <f>E7*0.27</f>
        <v>2.16</v>
      </c>
    </row>
    <row r="8">
      <c r="A8" t="s" s="12">
        <v>34</v>
      </c>
      <c r="B8" t="s">
        <v>35</v>
      </c>
      <c r="C8" t="s">
        <v>36</v>
      </c>
      <c r="D8" s="9">
        <v>9.75</v>
      </c>
      <c r="E8" s="11">
        <f>D8*$B$2</f>
        <v>9.75</v>
      </c>
      <c r="F8" t="s">
        <v>37</v>
      </c>
      <c r="G8" s="4">
        <f>E8*0.003</f>
        <v>0.02925</v>
      </c>
    </row>
    <row r="9">
      <c r="A9" t="s">
        <v>38</v>
      </c>
      <c r="B9" t="s">
        <v>39</v>
      </c>
      <c r="C9" t="s">
        <v>40</v>
      </c>
      <c r="D9" s="9">
        <v>0.1</v>
      </c>
      <c r="E9" s="11">
        <f>D9*$B$2</f>
        <v>0.1</v>
      </c>
      <c r="F9" t="s">
        <v>37</v>
      </c>
      <c r="G9" s="4">
        <f>E9*64.8</f>
        <v>6.48</v>
      </c>
    </row>
    <row r="10">
      <c r="A10" t="s">
        <v>41</v>
      </c>
      <c r="B10" t="s">
        <v>42</v>
      </c>
      <c r="C10" t="s">
        <v>40</v>
      </c>
      <c r="D10" s="9">
        <v>0.1</v>
      </c>
      <c r="E10" s="11">
        <f>D10*$B$2</f>
        <v>0.1</v>
      </c>
      <c r="F10" t="s">
        <v>37</v>
      </c>
      <c r="G10" s="4">
        <f>E10*12.35</f>
        <v>1.235</v>
      </c>
    </row>
    <row r="11">
      <c r="A11" t="s" s="12">
        <v>43</v>
      </c>
      <c r="B11" t="s">
        <v>44</v>
      </c>
      <c r="C11" t="s">
        <v>45</v>
      </c>
      <c r="D11" s="9">
        <v>0.75</v>
      </c>
      <c r="E11" s="11">
        <f>D11*$B$2</f>
        <v>0.75</v>
      </c>
      <c r="F11" t="s">
        <v>24</v>
      </c>
      <c r="G11" s="4">
        <f>E11*0</f>
        <v>0</v>
      </c>
    </row>
    <row r="12">
      <c r="A12" t="s">
        <v>46</v>
      </c>
      <c r="B12" t="s">
        <v>47</v>
      </c>
      <c r="C12" t="s">
        <v>48</v>
      </c>
      <c r="D12" s="9">
        <v>0.001</v>
      </c>
      <c r="E12" s="11">
        <f>D12*$B$2</f>
        <v>0.001</v>
      </c>
      <c r="F12" t="s">
        <v>49</v>
      </c>
      <c r="G12" s="4">
        <f>E12*9.8</f>
        <v>0.0098</v>
      </c>
    </row>
    <row r="13">
      <c r="A13" t="s">
        <v>50</v>
      </c>
      <c r="B13" t="s">
        <v>51</v>
      </c>
      <c r="C13" t="s">
        <v>48</v>
      </c>
      <c r="D13" s="9">
        <v>0.018</v>
      </c>
      <c r="E13" s="11">
        <f>D13*$B$2</f>
        <v>0.018</v>
      </c>
      <c r="F13" t="s">
        <v>49</v>
      </c>
      <c r="G13" s="4">
        <f>E13*12.5</f>
        <v>0.225</v>
      </c>
    </row>
    <row r="14">
      <c r="A14" t="s">
        <v>52</v>
      </c>
      <c r="B14" t="s">
        <v>53</v>
      </c>
      <c r="C14" t="s">
        <v>54</v>
      </c>
      <c r="D14" s="9">
        <v>0.2</v>
      </c>
      <c r="E14" s="11">
        <f>D14*$B$2</f>
        <v>0.2</v>
      </c>
      <c r="F14" t="s">
        <v>55</v>
      </c>
      <c r="G14" s="4">
        <f>E14*24.02</f>
        <v>4.804</v>
      </c>
    </row>
    <row r="15">
      <c r="A15" t="s">
        <v>56</v>
      </c>
      <c r="B15" t="s">
        <v>57</v>
      </c>
      <c r="C15" t="s">
        <v>58</v>
      </c>
      <c r="D15" s="9">
        <v>0.25</v>
      </c>
      <c r="E15" s="11">
        <f>D15*$B$2</f>
        <v>0.25</v>
      </c>
      <c r="F15" t="s">
        <v>49</v>
      </c>
      <c r="G15" s="4">
        <f>E15*27.72</f>
        <v>6.93</v>
      </c>
    </row>
    <row r="16">
      <c r="A16" t="s">
        <v>59</v>
      </c>
      <c r="B16" t="s">
        <v>60</v>
      </c>
      <c r="C16" t="s">
        <v>61</v>
      </c>
      <c r="D16" s="9">
        <v>0.75</v>
      </c>
      <c r="E16" s="11">
        <f>D16*$B$2</f>
        <v>0.75</v>
      </c>
      <c r="F16" t="s">
        <v>49</v>
      </c>
      <c r="G16" s="4">
        <f>E16*4.9</f>
        <v>3.675</v>
      </c>
    </row>
    <row r="17">
      <c r="A17" t="s">
        <v>62</v>
      </c>
      <c r="B17" t="s">
        <v>63</v>
      </c>
      <c r="C17" t="s">
        <v>61</v>
      </c>
      <c r="D17" s="9">
        <v>0.25</v>
      </c>
      <c r="E17" s="11">
        <f>D17*$B$2</f>
        <v>0.25</v>
      </c>
      <c r="F17" t="s">
        <v>49</v>
      </c>
      <c r="G17" s="4">
        <f>E17*5.2</f>
        <v>1.3</v>
      </c>
    </row>
    <row r="18">
      <c r="A18" t="s">
        <v>64</v>
      </c>
      <c r="B18" t="s">
        <v>65</v>
      </c>
      <c r="C18" t="s">
        <v>66</v>
      </c>
      <c r="D18" s="9">
        <v>0.4</v>
      </c>
      <c r="E18" s="11">
        <f>D18*$B$2</f>
        <v>0.4</v>
      </c>
      <c r="F18" t="s">
        <v>49</v>
      </c>
      <c r="G18" s="4">
        <f>E18*3.1</f>
        <v>1.24</v>
      </c>
    </row>
    <row r="19">
      <c r="A19" t="s">
        <v>67</v>
      </c>
      <c r="B19" t="s">
        <v>68</v>
      </c>
      <c r="C19" t="s">
        <v>66</v>
      </c>
      <c r="D19" s="9">
        <v>2</v>
      </c>
      <c r="E19" s="11">
        <f>D19*$B$2</f>
        <v>2</v>
      </c>
      <c r="F19" t="s">
        <v>37</v>
      </c>
      <c r="G19" s="4">
        <f>E19*2.2</f>
        <v>4.4</v>
      </c>
    </row>
    <row r="20">
      <c r="A20" t="s">
        <v>69</v>
      </c>
      <c r="B20" t="s">
        <v>70</v>
      </c>
      <c r="C20" t="s">
        <v>71</v>
      </c>
      <c r="D20" s="9">
        <v>0.05</v>
      </c>
      <c r="E20" s="11">
        <f>D20*$B$2</f>
        <v>0.05</v>
      </c>
      <c r="F20" t="s">
        <v>49</v>
      </c>
      <c r="G20" s="4">
        <f>E20*0.35</f>
        <v>0.0175</v>
      </c>
    </row>
    <row r="21">
      <c r="A21" t="s">
        <v>72</v>
      </c>
      <c r="B21" t="s">
        <v>73</v>
      </c>
      <c r="C21" t="s">
        <v>74</v>
      </c>
      <c r="D21" s="9">
        <v>13</v>
      </c>
      <c r="E21" s="11">
        <f>D21*$B$2</f>
        <v>13</v>
      </c>
      <c r="F21" t="s">
        <v>49</v>
      </c>
      <c r="G21" s="4">
        <f>E21*16</f>
        <v>208</v>
      </c>
    </row>
    <row r="22">
      <c r="A22" t="s">
        <v>75</v>
      </c>
      <c r="B22" t="s">
        <v>76</v>
      </c>
      <c r="C22" t="s">
        <v>74</v>
      </c>
      <c r="D22" s="9">
        <v>2</v>
      </c>
      <c r="E22" s="11">
        <f>D22*$B$2</f>
        <v>2</v>
      </c>
      <c r="F22" t="s">
        <v>49</v>
      </c>
      <c r="G22" s="4">
        <f>E22*12.5</f>
        <v>25</v>
      </c>
    </row>
    <row r="23">
      <c r="A23"/>
      <c r="B23"/>
      <c r="C23"/>
      <c r="D23"/>
      <c r="E23"/>
      <c r="F23" t="s" s="3">
        <v>77</v>
      </c>
      <c r="G23" s="13">
        <f>SUM(G7:G22)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78</v>
      </c>
      <c r="B1" t="s" s="2">
        <v>79</v>
      </c>
      <c r="C1" t="s" s="2">
        <v>80</v>
      </c>
      <c r="D1" t="s" s="2">
        <v>81</v>
      </c>
      <c r="E1" t="s" s="2">
        <v>29</v>
      </c>
      <c r="F1" t="s" s="2">
        <v>5</v>
      </c>
    </row>
    <row r="2">
      <c r="A2">
        <v>0</v>
      </c>
      <c r="B2" t="s">
        <v>2</v>
      </c>
      <c r="C2" t="s">
        <v>82</v>
      </c>
      <c r="D2" s="11">
        <v>100</v>
      </c>
      <c r="E2" t="s">
        <v>24</v>
      </c>
      <c r="F2" t="s">
        <v>83</v>
      </c>
    </row>
    <row r="3">
      <c r="A3">
        <v>1</v>
      </c>
      <c r="B3" t="s">
        <v>84</v>
      </c>
      <c r="C3" t="s">
        <v>85</v>
      </c>
      <c r="D3" s="11">
        <v>12</v>
      </c>
      <c r="E3" t="s">
        <v>49</v>
      </c>
      <c r="F3" t="s">
        <v>74</v>
      </c>
    </row>
    <row r="4">
      <c r="A4">
        <v>1</v>
      </c>
      <c r="B4" t="s">
        <v>86</v>
      </c>
      <c r="C4" t="s">
        <v>85</v>
      </c>
      <c r="D4" s="11">
        <v>0.25</v>
      </c>
      <c r="E4" t="s">
        <v>49</v>
      </c>
      <c r="F4" t="s">
        <v>61</v>
      </c>
    </row>
    <row r="5">
      <c r="A5">
        <v>1</v>
      </c>
      <c r="B5" t="s">
        <v>87</v>
      </c>
      <c r="C5" t="s">
        <v>85</v>
      </c>
      <c r="D5" s="11">
        <v>0.025</v>
      </c>
      <c r="E5" t="s">
        <v>49</v>
      </c>
      <c r="F5" t="s">
        <v>71</v>
      </c>
    </row>
    <row r="6">
      <c r="A6">
        <v>1</v>
      </c>
      <c r="B6" t="s">
        <v>88</v>
      </c>
      <c r="C6" t="s">
        <v>85</v>
      </c>
      <c r="D6" s="11">
        <v>0.012</v>
      </c>
      <c r="E6" t="s">
        <v>49</v>
      </c>
      <c r="F6" t="s">
        <v>48</v>
      </c>
    </row>
    <row r="7">
      <c r="A7">
        <v>1</v>
      </c>
      <c r="B7" t="s">
        <v>89</v>
      </c>
      <c r="C7" t="s">
        <v>85</v>
      </c>
      <c r="D7" s="11">
        <v>2</v>
      </c>
      <c r="E7" t="s">
        <v>49</v>
      </c>
      <c r="F7" t="s">
        <v>74</v>
      </c>
    </row>
    <row r="8">
      <c r="A8">
        <v>1</v>
      </c>
      <c r="B8" t="s">
        <v>84</v>
      </c>
      <c r="C8" t="s">
        <v>85</v>
      </c>
      <c r="D8" s="11">
        <v>1</v>
      </c>
      <c r="E8" t="s">
        <v>49</v>
      </c>
      <c r="F8" t="s">
        <v>74</v>
      </c>
    </row>
    <row r="9">
      <c r="A9">
        <v>1</v>
      </c>
      <c r="B9" t="s">
        <v>90</v>
      </c>
      <c r="C9" t="s">
        <v>82</v>
      </c>
      <c r="D9" s="11">
        <v>8</v>
      </c>
      <c r="E9" t="s">
        <v>24</v>
      </c>
      <c r="F9" t="s">
        <v>91</v>
      </c>
    </row>
    <row r="10">
      <c r="A10">
        <v>2</v>
      </c>
      <c r="B10" t="s">
        <v>92</v>
      </c>
      <c r="C10" t="s">
        <v>82</v>
      </c>
      <c r="D10" s="11">
        <v>0.44</v>
      </c>
      <c r="E10" t="s">
        <v>37</v>
      </c>
      <c r="F10" t="s">
        <v>91</v>
      </c>
    </row>
    <row r="11">
      <c r="A11">
        <v>3</v>
      </c>
      <c r="B11" t="s">
        <v>93</v>
      </c>
      <c r="C11" t="s">
        <v>85</v>
      </c>
      <c r="D11" s="11">
        <v>8</v>
      </c>
      <c r="E11" t="s">
        <v>24</v>
      </c>
      <c r="F11" t="s">
        <v>33</v>
      </c>
    </row>
    <row r="12">
      <c r="A12">
        <v>1</v>
      </c>
      <c r="B12" t="s">
        <v>94</v>
      </c>
      <c r="C12" t="s">
        <v>85</v>
      </c>
      <c r="D12" s="11">
        <v>0.4</v>
      </c>
      <c r="E12" t="s">
        <v>49</v>
      </c>
      <c r="F12" t="s">
        <v>66</v>
      </c>
    </row>
    <row r="13">
      <c r="A13">
        <v>1</v>
      </c>
      <c r="B13" t="s">
        <v>87</v>
      </c>
      <c r="C13" t="s">
        <v>85</v>
      </c>
      <c r="D13" s="11">
        <v>0.025</v>
      </c>
      <c r="E13" t="s">
        <v>49</v>
      </c>
      <c r="F13" t="s">
        <v>71</v>
      </c>
    </row>
    <row r="14">
      <c r="A14">
        <v>1</v>
      </c>
      <c r="B14" t="s">
        <v>88</v>
      </c>
      <c r="C14" t="s">
        <v>85</v>
      </c>
      <c r="D14" s="11">
        <v>0.006</v>
      </c>
      <c r="E14" t="s">
        <v>49</v>
      </c>
      <c r="F14" t="s">
        <v>48</v>
      </c>
    </row>
    <row r="15">
      <c r="A15">
        <v>1</v>
      </c>
      <c r="B15" t="s">
        <v>95</v>
      </c>
      <c r="C15" t="s">
        <v>85</v>
      </c>
      <c r="D15" s="11">
        <v>0.001</v>
      </c>
      <c r="E15" t="s">
        <v>49</v>
      </c>
      <c r="F15" t="s">
        <v>48</v>
      </c>
    </row>
    <row r="16">
      <c r="A16">
        <v>1</v>
      </c>
      <c r="B16" t="s">
        <v>96</v>
      </c>
      <c r="C16" t="s">
        <v>82</v>
      </c>
      <c r="D16" s="11">
        <v>10</v>
      </c>
      <c r="E16" t="s">
        <v>37</v>
      </c>
      <c r="F16" t="s">
        <v>97</v>
      </c>
    </row>
    <row r="17">
      <c r="A17">
        <v>2</v>
      </c>
      <c r="B17" t="s">
        <v>98</v>
      </c>
      <c r="C17" t="s">
        <v>85</v>
      </c>
      <c r="D17" s="11">
        <v>9.75</v>
      </c>
      <c r="E17" t="s">
        <v>37</v>
      </c>
      <c r="F17" t="s">
        <v>36</v>
      </c>
    </row>
    <row r="18">
      <c r="A18">
        <v>2</v>
      </c>
      <c r="B18" t="s">
        <v>99</v>
      </c>
      <c r="C18" t="s">
        <v>85</v>
      </c>
      <c r="D18" s="11">
        <v>0.25</v>
      </c>
      <c r="E18" t="s">
        <v>49</v>
      </c>
      <c r="F18" t="s">
        <v>58</v>
      </c>
    </row>
    <row r="19">
      <c r="A19">
        <v>1</v>
      </c>
      <c r="B19" t="s">
        <v>100</v>
      </c>
      <c r="C19" t="s">
        <v>82</v>
      </c>
      <c r="D19" s="11">
        <v>2</v>
      </c>
      <c r="E19" t="s">
        <v>37</v>
      </c>
      <c r="F19" t="s">
        <v>101</v>
      </c>
    </row>
    <row r="20">
      <c r="A20">
        <v>2</v>
      </c>
      <c r="B20" t="s">
        <v>102</v>
      </c>
      <c r="C20" t="s">
        <v>85</v>
      </c>
      <c r="D20" s="11">
        <v>0.2</v>
      </c>
      <c r="E20" t="s">
        <v>55</v>
      </c>
      <c r="F20" t="s">
        <v>54</v>
      </c>
    </row>
    <row r="21">
      <c r="A21">
        <v>1</v>
      </c>
      <c r="B21" t="s">
        <v>103</v>
      </c>
      <c r="C21" t="s">
        <v>82</v>
      </c>
      <c r="D21" s="11">
        <v>1.5</v>
      </c>
      <c r="E21" t="s">
        <v>49</v>
      </c>
      <c r="F21" t="s">
        <v>104</v>
      </c>
    </row>
    <row r="22">
      <c r="A22">
        <v>2</v>
      </c>
      <c r="B22" t="s">
        <v>105</v>
      </c>
      <c r="C22" t="s">
        <v>85</v>
      </c>
      <c r="D22" s="11">
        <v>0.75</v>
      </c>
      <c r="E22" t="s">
        <v>49</v>
      </c>
      <c r="F22" t="s">
        <v>61</v>
      </c>
    </row>
    <row r="23">
      <c r="A23">
        <v>2</v>
      </c>
      <c r="B23" t="s">
        <v>106</v>
      </c>
      <c r="C23" t="s">
        <v>85</v>
      </c>
      <c r="D23" s="11">
        <v>0.75</v>
      </c>
      <c r="E23" t="s">
        <v>49</v>
      </c>
      <c r="F23" t="s">
        <v>45</v>
      </c>
    </row>
    <row r="24">
      <c r="A24">
        <v>1</v>
      </c>
      <c r="B24" t="s">
        <v>107</v>
      </c>
      <c r="C24" t="s">
        <v>85</v>
      </c>
      <c r="D24" s="11">
        <v>2</v>
      </c>
      <c r="E24" t="s">
        <v>37</v>
      </c>
      <c r="F24" t="s">
        <v>66</v>
      </c>
    </row>
    <row r="25">
      <c r="A25">
        <v>1</v>
      </c>
      <c r="B25" t="s">
        <v>108</v>
      </c>
      <c r="C25" t="s">
        <v>82</v>
      </c>
      <c r="D25" s="11">
        <v>0.1</v>
      </c>
      <c r="E25" t="s">
        <v>49</v>
      </c>
      <c r="F25" t="s">
        <v>97</v>
      </c>
    </row>
    <row r="26">
      <c r="A26">
        <v>2</v>
      </c>
      <c r="B26" t="s">
        <v>109</v>
      </c>
      <c r="C26" t="s">
        <v>85</v>
      </c>
      <c r="D26" s="11">
        <v>0.1</v>
      </c>
      <c r="E26" t="s">
        <v>37</v>
      </c>
      <c r="F26" t="s">
        <v>40</v>
      </c>
    </row>
    <row r="27">
      <c r="A27">
        <v>1</v>
      </c>
      <c r="B27" t="s">
        <v>110</v>
      </c>
      <c r="C27" t="s">
        <v>82</v>
      </c>
      <c r="D27" s="11">
        <v>0.1</v>
      </c>
      <c r="E27" t="s">
        <v>49</v>
      </c>
      <c r="F27" t="s">
        <v>97</v>
      </c>
    </row>
    <row r="28">
      <c r="A28">
        <v>2</v>
      </c>
      <c r="B28" t="s">
        <v>111</v>
      </c>
      <c r="C28" t="s">
        <v>85</v>
      </c>
      <c r="D28" s="11">
        <v>0.1</v>
      </c>
      <c r="E28" t="s">
        <v>37</v>
      </c>
      <c r="F28"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112</v>
      </c>
      <c r="B1" t="s" s="2">
        <v>113</v>
      </c>
      <c r="C1" t="s" s="2">
        <v>114</v>
      </c>
      <c r="D1" t="s" s="2">
        <v>115</v>
      </c>
      <c r="E1" t="s" s="2">
        <v>116</v>
      </c>
      <c r="F1" t="s" s="2">
        <v>117</v>
      </c>
    </row>
    <row r="2">
      <c r="A2" t="s">
        <v>2</v>
      </c>
      <c r="B2">
        <v>1</v>
      </c>
      <c r="C2"/>
      <c r="D2" t="inlineStr" s="14">
        <is>
          <t>Mise en place du poste de travail — Vérifier les D.L.C., peser les denrées, sélectionner le matériel nécessaire. Laver et désinfecter le matériel et le poste de travail en suivant les protocoles.</t>
        </is>
      </c>
      <c r="E2" t="s" s="14"/>
      <c r="F2"/>
    </row>
    <row r="3">
      <c r="A3" t="s">
        <v>2</v>
      </c>
      <c r="B3">
        <v>2</v>
      </c>
      <c r="C3"/>
      <c r="D3" t="inlineStr" s="14">
        <is>
          <t>Préparations préliminaires — La veille, faire décongeler les filets de colin suivant la procédure. Tailler et portionner les filets. Réserver au froid en attente d'utilisation. Dans une calotte, faire fondre le beurre. Au pinceau, badigeonner le fond de 6 bacs GN 1/1 H 45 perforés. Saler et poivrer le fond des bacs. Réserver au froid en attente d'utilisation.</t>
        </is>
      </c>
      <c r="E3" t="s" s="14"/>
      <c r="F3"/>
    </row>
    <row r="4">
      <c r="A4" t="s">
        <v>2</v>
      </c>
      <c r="B4">
        <v>3</v>
      </c>
      <c r="C4"/>
      <c r="D4" t="inlineStr" s="14">
        <is>
          <t>Confectionner la farce de poisson — Au mixeur, hacher finement les filets de saumon et de colin. Dans la cuve du batteur, mettre la chair de poisson hachée et le sel fin. Travailler à la feuille. Au contact du sel, la chair va se raffermir. Ajouter progressivement les œufs. Travailler l'ensemble. Ajouter la crème fraîche et les épices. Travailler afin d'obtenir une farce bien liée. Débarrasser la farce dans un bac GN 1/1 H 100. Filmer et stocker le bac au froid.</t>
        </is>
      </c>
      <c r="E4" t="s" s="14"/>
      <c r="F4"/>
    </row>
    <row r="5">
      <c r="A5" t="s">
        <v>2</v>
      </c>
      <c r="B5">
        <v>4</v>
      </c>
      <c r="C5"/>
      <c r="D5" t="s" s="14">
        <v>118</v>
      </c>
      <c r="E5" t="s" s="14"/>
      <c r="F5"/>
    </row>
    <row r="6">
      <c r="A6" t="s">
        <v>2</v>
      </c>
      <c r="B6">
        <v>5</v>
      </c>
      <c r="C6"/>
      <c r="D6" t="inlineStr" s="14">
        <is>
          <t>Farcir les filets de colin — Remplir de farce une poche jetable munie d'une douille cannelée n°10. Coucher à la poche, sur la longueur de chaque filet de colin, un bâton torsadé de farce de poisson. Réserver au froid les bacs de filets sur l'échelle du four.</t>
        </is>
      </c>
      <c r="E6" t="s" s="14"/>
      <c r="F6"/>
    </row>
    <row r="7">
      <c r="A7" t="s">
        <v>2</v>
      </c>
      <c r="B7">
        <v>6</v>
      </c>
      <c r="C7"/>
      <c r="D7" t="inlineStr" s="14">
        <is>
          <t>Confectionner la sauce — Confectionner le roux : dans un rondeau, faire fondre le beurre. Ajouter la farine. Remuer au fouet. Cuire le roux. Au terme de sa cuisson, il devient blanc et mousseux. Réserver et laisser refroidir le roux dans le rondeau qui servira à la confection de la sauce. Confectionner le fumet : dans un rondeau, réaliser 10 litres de fumet de crustacés à partir de fumet déshydraté en utilisant le vin blanc pour la réhydratation et en se reportant aux recommandations du fabricant. Confectionner le velouté : verser le fumet bouillant sur le roux froid. Laisser cuire le velouté à feu doux. Corser avec les concentrés de crustacés et de champignons. Crémer le velouté. Au mixeur, émulsionner la sauce. Rectifier l'assaisonnement. Respecter la procédure de fin de cuisson. Débarrasser la sauce dans un bac GN 1/2 H 250. Filmer le bac pour éviter de la tamponner. Maintenir la sauce à une température de +63 °C en attente d'utilisation.</t>
        </is>
      </c>
      <c r="E7" t="s" s="14"/>
      <c r="F7"/>
    </row>
    <row r="8">
      <c r="A8" t="s">
        <v>2</v>
      </c>
      <c r="B8">
        <v>7</v>
      </c>
      <c r="C8"/>
      <c r="D8" t="inlineStr" s="14">
        <is>
          <t>Cuire les filets de colin — Préchauffer le four sur la position vapeur. Pluper la sonde de cuisson dans le cœur d'un filet. Enfourner l'échelle de cuisson contenant les bacs de filets. Cuire pendant 10 à 15 minutes. Atteindre la température de +63 °C. Contrôler la cuisson. Respecter la procédure de cuisson. Stocker en armoire chaude et maintenir à la température de +63 °C en attente de consommation.</t>
        </is>
      </c>
      <c r="E8" t="s" s="14"/>
      <c r="F8"/>
    </row>
    <row r="9">
      <c r="A9" t="s">
        <v>2</v>
      </c>
      <c r="B9">
        <v>8</v>
      </c>
      <c r="C9"/>
      <c r="D9" t="s" s="14">
        <v>119</v>
      </c>
      <c r="E9" t="s" s="14"/>
      <c r="F9"/>
    </row>
    <row r="10">
      <c r="A10" t="s">
        <v>120</v>
      </c>
      <c r="B10">
        <v>1</v>
      </c>
      <c r="C10"/>
      <c r="D10" t="s" s="14">
        <v>121</v>
      </c>
      <c r="E10" t="s" s="14"/>
      <c r="F10"/>
    </row>
    <row r="11">
      <c r="A11" t="s">
        <v>122</v>
      </c>
      <c r="B11">
        <v>1</v>
      </c>
      <c r="C11" t="s">
        <v>123</v>
      </c>
      <c r="D11" t="s" s="14">
        <v>124</v>
      </c>
      <c r="E11" t="s" s="14"/>
      <c r="F11"/>
    </row>
    <row r="12">
      <c r="A12" t="s">
        <v>122</v>
      </c>
      <c r="B12">
        <v>2</v>
      </c>
      <c r="C12" t="s">
        <v>125</v>
      </c>
      <c r="D12"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2" t="s" s="14"/>
      <c r="F12"/>
    </row>
    <row r="13">
      <c r="A13" t="s">
        <v>122</v>
      </c>
      <c r="B13">
        <v>3</v>
      </c>
      <c r="C13" t="s">
        <v>126</v>
      </c>
      <c r="D13" t="inlineStr" s="14">
        <is>
          <t>Cuire le roux blanc — Cuire très doucement à feu réduit sans arrêter de mélanger. Arrêter la cuisson lorsqu'il blanchit et devient mousseux — on dit alors qu'il « fleurit ».</t>
        </is>
      </c>
      <c r="E13" t="s" s="14">
        <v>127</v>
      </c>
      <c r="F13"/>
    </row>
    <row r="14">
      <c r="A14" t="s">
        <v>122</v>
      </c>
      <c r="B14">
        <v>4</v>
      </c>
      <c r="C14" t="s">
        <v>128</v>
      </c>
      <c r="D14" t="s" s="14">
        <v>129</v>
      </c>
      <c r="E14" t="s" s="14"/>
      <c r="F14"/>
    </row>
    <row r="15">
      <c r="A15" t="s">
        <v>130</v>
      </c>
      <c r="B15">
        <v>1</v>
      </c>
      <c r="C15"/>
      <c r="D15" t="s" s="14">
        <v>131</v>
      </c>
      <c r="E15" t="s" s="14"/>
      <c r="F15"/>
    </row>
    <row r="16">
      <c r="A16" t="s">
        <v>132</v>
      </c>
      <c r="B16">
        <v>1</v>
      </c>
      <c r="C16"/>
      <c r="D16" t="s" s="14">
        <v>133</v>
      </c>
      <c r="E16" t="s" s="14"/>
      <c r="F1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5"/>
  <cols>
    <col min="1" max="1" width="22" customWidth="1"/>
    <col min="2" max="2" width="52" customWidth="1"/>
    <col min="3" max="3" width="14" customWidth="1"/>
    <col min="4" max="4" width="10" customWidth="1"/>
  </cols>
  <sheetData>
    <row r="1" customHeight="1" ht="24">
      <c r="A1" t="s" s="7">
        <v>134</v>
      </c>
      <c r="B1"/>
      <c r="C1"/>
      <c r="D1"/>
    </row>
    <row r="2">
      <c r="A2" t="str" s="15">
        <f>"GRO_CDC_087 · GRO.POISSONS · référence : "&amp;Besoins!B3&amp;" "&amp;Besoins!C3&amp;" · multiplicateur réglable sur la feuille ""Besoins"""</f>
        <v>GRO_CDC_087 · GRO.POISSONS · référence : 100 pc · multiplicateur réglable sur la feuille </v>
      </c>
      <c r="B2"/>
      <c r="C2"/>
      <c r="D2"/>
    </row>
    <row r="3">
      <c r="A3"/>
      <c r="B3"/>
      <c r="C3"/>
      <c r="D3"/>
    </row>
    <row r="4">
      <c r="A4" t="s" s="16">
        <v>135</v>
      </c>
      <c r="B4"/>
      <c r="C4"/>
      <c r="D4"/>
    </row>
    <row r="5">
      <c r="A5" t="s" s="17">
        <v>136</v>
      </c>
      <c r="B5" t="str" s="14">
        <f>Procedure!D2</f>
        <v>Mise en place du poste de travail — Vérifier les D.L.C., peser les denrées, sélectionner le matériel nécessaire. Laver et désinfecter le matériel et le poste de travail en suivant les protocoles.</v>
      </c>
      <c r="C5"/>
      <c r="D5"/>
    </row>
    <row r="6">
      <c r="A6" t="s" s="17">
        <v>137</v>
      </c>
      <c r="B6" t="str" s="14">
        <f>Procedure!D3</f>
        <v>Préparations préliminaires — La veille, faire décongeler les filets de colin suivant la procédure. Tailler et portionner les filets. Réserver au froid en attente d'utilisation. Dans une calotte, faire fondre le beurre. Au pinceau, badigeonner le fond de 6 bacs GN 1/1 H 45 perforés. Saler et poivrer le fond des bacs. Réserver au froid en attente d'utilisation.</v>
      </c>
      <c r="C6"/>
      <c r="D6"/>
    </row>
    <row r="7">
      <c r="A7"/>
      <c r="B7" t="s">
        <v>138</v>
      </c>
      <c r="C7" s="11">
        <f>'Besoins'!$B$2*12</f>
        <v>12</v>
      </c>
      <c r="D7" t="s">
        <v>49</v>
      </c>
    </row>
    <row r="8">
      <c r="A8"/>
      <c r="B8" t="str">
        <f>Besoins!B17</f>
        <v>Beurre doux 82% MG plaquette</v>
      </c>
      <c r="C8" s="11">
        <f>Besoins!E17</f>
        <v>0.25</v>
      </c>
      <c r="D8" t="str">
        <f>Besoins!F17</f>
        <v>kg</v>
      </c>
    </row>
    <row r="9">
      <c r="A9"/>
      <c r="B9" t="s">
        <v>139</v>
      </c>
      <c r="C9" s="11">
        <f>'Besoins'!$B$2*0.025</f>
        <v>0.025</v>
      </c>
      <c r="D9" t="s">
        <v>49</v>
      </c>
    </row>
    <row r="10">
      <c r="A10"/>
      <c r="B10" t="s">
        <v>140</v>
      </c>
      <c r="C10" s="11">
        <f>'Besoins'!$B$2*0.012</f>
        <v>0.012</v>
      </c>
      <c r="D10" t="s">
        <v>49</v>
      </c>
    </row>
    <row r="11">
      <c r="A11" t="s" s="17">
        <v>141</v>
      </c>
      <c r="B11" t="str" s="14">
        <f>Procedure!D4</f>
        <v>Confectionner la farce de poisson — Au mixeur, hacher finement les filets de saumon et de colin. Dans la cuve du batteur, mettre la chair de poisson hachée et le sel fin. Travailler à la feuille. Au contact du sel, la chair va se raffermir. Ajouter progressivement les œufs. Travailler l'ensemble. Ajouter la crème fraîche et les épices. Travailler afin d'obtenir une farce bien liée. Débarrasser la farce dans un bac GN 1/1 H 100. Filmer et stocker le bac au froid.</v>
      </c>
      <c r="C11"/>
      <c r="D11"/>
    </row>
    <row r="12">
      <c r="A12"/>
      <c r="B12" t="str">
        <f>Besoins!B22</f>
        <v>Filets de saumon surgeles</v>
      </c>
      <c r="C12" s="11">
        <f>Besoins!E22</f>
        <v>2</v>
      </c>
      <c r="D12" t="str">
        <f>Besoins!F22</f>
        <v>kg</v>
      </c>
    </row>
    <row r="13">
      <c r="A13"/>
      <c r="B13" t="s">
        <v>138</v>
      </c>
      <c r="C13" s="11">
        <f>'Besoins'!$B$2*1</f>
        <v>1</v>
      </c>
      <c r="D13" t="s">
        <v>49</v>
      </c>
    </row>
    <row r="14">
      <c r="A14"/>
      <c r="B14" t="s">
        <v>142</v>
      </c>
      <c r="C14" s="11">
        <f>'Besoins'!$B$2*8</f>
        <v>8</v>
      </c>
      <c r="D14" t="s">
        <v>24</v>
      </c>
    </row>
    <row r="15">
      <c r="A15"/>
      <c r="B15" t="str">
        <f>Besoins!B18</f>
        <v>Crème fraîche épaisse 30% MG</v>
      </c>
      <c r="C15" s="11">
        <f>Besoins!E18</f>
        <v>0.4</v>
      </c>
      <c r="D15" t="str">
        <f>Besoins!F18</f>
        <v>kg</v>
      </c>
    </row>
    <row r="16">
      <c r="A16"/>
      <c r="B16" t="s">
        <v>139</v>
      </c>
      <c r="C16" s="11">
        <f>'Besoins'!$B$2*0.025</f>
        <v>0.025</v>
      </c>
      <c r="D16" t="s">
        <v>49</v>
      </c>
    </row>
    <row r="17">
      <c r="A17"/>
      <c r="B17" t="s">
        <v>140</v>
      </c>
      <c r="C17" s="11">
        <f>'Besoins'!$B$2*0.006</f>
        <v>0.006</v>
      </c>
      <c r="D17" t="s">
        <v>49</v>
      </c>
    </row>
    <row r="18">
      <c r="A18"/>
      <c r="B18" t="str">
        <f>Besoins!B12</f>
        <v>Piment de Cayenne</v>
      </c>
      <c r="C18" s="11">
        <f>Besoins!E12</f>
        <v>0.001</v>
      </c>
      <c r="D18" t="str">
        <f>Besoins!F12</f>
        <v>kg</v>
      </c>
    </row>
    <row r="19">
      <c r="A19" t="s" s="17">
        <v>143</v>
      </c>
      <c r="B19" t="str" s="14">
        <f>Procedure!D5</f>
        <v>Plaquer les filets de colin — Éponger les filets avec du papier absorbant. Plaquer les filets sur les bacs beurrés.</v>
      </c>
      <c r="C19"/>
      <c r="D19"/>
    </row>
    <row r="20">
      <c r="A20" t="s" s="17">
        <v>144</v>
      </c>
      <c r="B20" t="str" s="14">
        <f>Procedure!D6</f>
        <v>Farcir les filets de colin — Remplir de farce une poche jetable munie d'une douille cannelée n°10. Coucher à la poche, sur la longueur de chaque filet de colin, un bâton torsadé de farce de poisson. Réserver au froid les bacs de filets sur l'échelle du four.</v>
      </c>
      <c r="C20"/>
      <c r="D20"/>
    </row>
    <row r="21">
      <c r="A21" t="s" s="17">
        <v>145</v>
      </c>
      <c r="B21" t="str" s="14">
        <f>Procedure!D7</f>
        <v>Confectionner la sauce — Confectionner le roux : dans un rondeau, faire fondre le beurre. Ajouter la farine. Remuer au fouet. Cuire le roux. Au terme de sa cuisson, il devient blanc et mousseux. Réserver et laisser refroidir le roux dans le rondeau qui servira à la confection de la sauce. Confectionner le fumet : dans un rondeau, réaliser 10 litres de fumet de crustacés à partir de fumet déshydraté en utilisant le vin blanc pour la réhydratation et en se reportant aux recommandations du fabricant. Confectionner le velouté : verser le fumet bouillant sur le roux froid. Laisser cuire le velouté à feu doux. Corser avec les concentrés de crustacés et de champignons. Crémer le velouté. Au mixeur, émulsionner la sauce. Rectifier l'assaisonnement. Respecter la procédure de fin de cuisson. Débarrasser la sauce dans un bac GN 1/2 H 250. Filmer le bac pour éviter de la tamponner. Maintenir la sauce à une température de +63 °C en attente d'utilisation.</v>
      </c>
      <c r="C21"/>
      <c r="D21"/>
    </row>
    <row r="22">
      <c r="A22"/>
      <c r="B22" t="s">
        <v>146</v>
      </c>
      <c r="C22" s="11">
        <f>'Besoins'!$B$2*10</f>
        <v>10</v>
      </c>
      <c r="D22" t="s">
        <v>37</v>
      </c>
    </row>
    <row r="23">
      <c r="A23"/>
      <c r="B23" t="s">
        <v>147</v>
      </c>
      <c r="C23" s="11">
        <f>'Besoins'!$B$2*2</f>
        <v>2</v>
      </c>
      <c r="D23" t="s">
        <v>37</v>
      </c>
    </row>
    <row r="24">
      <c r="A24"/>
      <c r="B24" t="s">
        <v>148</v>
      </c>
      <c r="C24" s="11">
        <f>'Besoins'!$B$2*1.5</f>
        <v>1.5</v>
      </c>
      <c r="D24" t="s">
        <v>49</v>
      </c>
    </row>
    <row r="25">
      <c r="A25"/>
      <c r="B25" t="str">
        <f>Besoins!B19</f>
        <v>Crème fraîche liquide 15% MG allégée</v>
      </c>
      <c r="C25" s="11">
        <f>Besoins!E19</f>
        <v>2</v>
      </c>
      <c r="D25" t="str">
        <f>Besoins!F19</f>
        <v>lt</v>
      </c>
    </row>
    <row r="26">
      <c r="A26"/>
      <c r="B26" t="s">
        <v>149</v>
      </c>
      <c r="C26" s="11">
        <f>'Besoins'!$B$2*0.1</f>
        <v>0.1</v>
      </c>
      <c r="D26" t="s">
        <v>49</v>
      </c>
    </row>
    <row r="27">
      <c r="A27"/>
      <c r="B27" t="s">
        <v>150</v>
      </c>
      <c r="C27" s="11">
        <f>'Besoins'!$B$2*0.1</f>
        <v>0.1</v>
      </c>
      <c r="D27" t="s">
        <v>49</v>
      </c>
    </row>
    <row r="28">
      <c r="A28" t="s" s="17">
        <v>151</v>
      </c>
      <c r="B28" t="str" s="14">
        <f>Procedure!D8</f>
        <v>Cuire les filets de colin — Préchauffer le four sur la position vapeur. Pluper la sonde de cuisson dans le cœur d'un filet. Enfourner l'échelle de cuisson contenant les bacs de filets. Cuire pendant 10 à 15 minutes. Atteindre la température de +63 °C. Contrôler la cuisson. Respecter la procédure de cuisson. Stocker en armoire chaude et maintenir à la température de +63 °C en attente de consommation.</v>
      </c>
      <c r="C28"/>
      <c r="D28"/>
    </row>
    <row r="29">
      <c r="A29" t="s" s="17">
        <v>152</v>
      </c>
      <c r="B29" t="str" s="14">
        <f>Procedure!D9</f>
        <v>Dresser et servir — Dresser sur assiette un filet farci. Napper de sauce crustacés.</v>
      </c>
      <c r="C29"/>
      <c r="D29"/>
    </row>
    <row r="30">
      <c r="A30"/>
      <c r="B30"/>
      <c r="C30"/>
      <c r="D30"/>
    </row>
    <row r="31">
      <c r="A31" t="s" s="16">
        <v>153</v>
      </c>
      <c r="B31"/>
      <c r="C31"/>
      <c r="D31"/>
    </row>
    <row r="32">
      <c r="A32" t="s" s="17">
        <v>136</v>
      </c>
      <c r="B32" t="str" s="14">
        <f>Procedure!D10</f>
        <v>Délayer la poudre dans l'eau froide en fouettant, puis porter à ébullition en remuant régulièrement.</v>
      </c>
      <c r="C32"/>
      <c r="D32"/>
    </row>
    <row r="33">
      <c r="A33"/>
      <c r="B33" t="str">
        <f>Besoins!B8</f>
        <v>EAU</v>
      </c>
      <c r="C33" s="11">
        <f>Besoins!E8</f>
        <v>9.75</v>
      </c>
      <c r="D33" t="str">
        <f>Besoins!F8</f>
        <v>lt</v>
      </c>
    </row>
    <row r="34">
      <c r="A34"/>
      <c r="B34" t="str">
        <f>Besoins!B15</f>
        <v>Fumet de Crustacés déshydraté (Knorr Professional)</v>
      </c>
      <c r="C34" s="11">
        <f>Besoins!E15</f>
        <v>0.25</v>
      </c>
      <c r="D34" t="str">
        <f>Besoins!F15</f>
        <v>kg</v>
      </c>
    </row>
    <row r="35">
      <c r="A35"/>
      <c r="B35"/>
      <c r="C35"/>
      <c r="D35"/>
    </row>
    <row r="36">
      <c r="A36" t="s" s="16">
        <v>154</v>
      </c>
      <c r="B36"/>
      <c r="C36"/>
      <c r="D36"/>
    </row>
    <row r="37">
      <c r="A37" t="s" s="17">
        <v>136</v>
      </c>
      <c r="B37" t="str" s="14">
        <f>"[METTRE EN PLACE] "&amp;Procedure!D11</f>
        <v>[METTRE EN PLACE] Mettre en place — Peser, mesurer et contrôler les denrées. Tamiser la farine. Découper le beurre en parcelles.</v>
      </c>
      <c r="C37"/>
      <c r="D37"/>
    </row>
    <row r="38">
      <c r="A38"/>
      <c r="B38" t="str">
        <f>Besoins!B16</f>
        <v>Beurre de cuisine bloc 10 kg</v>
      </c>
      <c r="C38" s="11">
        <f>Besoins!E16</f>
        <v>0.75</v>
      </c>
      <c r="D38" t="str">
        <f>Besoins!F16</f>
        <v>kg</v>
      </c>
    </row>
    <row r="39">
      <c r="A39"/>
      <c r="B39" t="str">
        <f>Besoins!B11</f>
        <v>farine de blé tamisée type 55</v>
      </c>
      <c r="C39" s="11">
        <f>Besoins!E11</f>
        <v>0.75</v>
      </c>
      <c r="D39" t="str">
        <f>Besoins!F11</f>
        <v>kg</v>
      </c>
    </row>
    <row r="40">
      <c r="A40" t="s" s="17">
        <v>137</v>
      </c>
      <c r="B40" t="str" s="14">
        <f>"[ÉTUVER] "&amp;Procedure!D12</f>
        <v>[ÉTUVER] Réaliser le roux — Faire fondre le beurre en parcelles dans une sauteuse suffisamment grande. Ajouter la farine tamisée dès que le beurre est fondu. Mélanger à l'aide d'une spatule ou d'un fouet à sauce jusqu'à obtenir un mélange lisse et homogène.</v>
      </c>
      <c r="C40"/>
      <c r="D40"/>
    </row>
    <row r="41">
      <c r="A41"/>
      <c r="B41" t="str">
        <f>Besoins!B16</f>
        <v>Beurre de cuisine bloc 10 kg</v>
      </c>
      <c r="C41" s="11">
        <f>Besoins!E16</f>
        <v>0.75</v>
      </c>
      <c r="D41" t="str">
        <f>Besoins!F16</f>
        <v>kg</v>
      </c>
    </row>
    <row r="42">
      <c r="A42"/>
      <c r="B42" t="str">
        <f>Besoins!B11</f>
        <v>farine de blé tamisée type 55</v>
      </c>
      <c r="C42" s="11">
        <f>Besoins!E11</f>
        <v>0.75</v>
      </c>
      <c r="D42" t="str">
        <f>Besoins!F11</f>
        <v>kg</v>
      </c>
    </row>
    <row r="43">
      <c r="A43" t="s" s="17">
        <v>141</v>
      </c>
      <c r="B43" t="str" s="14">
        <f>"[RÉDUIRE] "&amp;Procedure!D13</f>
        <v>[RÉDUIRE] Cuire le roux blanc — Cuire très doucement à feu réduit sans arrêter de mélanger. Arrêter la cuisson lorsqu'il blanchit et devient mousseux — on dit alors qu'il « fleurit ».</v>
      </c>
      <c r="C43"/>
      <c r="D43"/>
    </row>
    <row r="44">
      <c r="A44"/>
      <c r="B44" t="str" s="18">
        <f>"ℹ "&amp;Procedure!E13</f>
        <v>ℹ</v>
      </c>
      <c r="C44"/>
      <c r="D44"/>
    </row>
    <row r="45">
      <c r="A45" t="s" s="17">
        <v>143</v>
      </c>
      <c r="B45" t="str" s="14">
        <f>"[REFROIDIR] "&amp;Procedure!D14</f>
        <v>[REFROIDIR] Refroidir rapidement — Retirer la sauteuse du feu. Si nécessaire, plonger le fond dans une plaque d'eau froide pour stopper la cuisson.</v>
      </c>
      <c r="C45"/>
      <c r="D45"/>
    </row>
    <row r="46">
      <c r="A46"/>
      <c r="B46"/>
      <c r="C46"/>
      <c r="D46"/>
    </row>
    <row r="47">
      <c r="A47" t="s" s="16">
        <v>155</v>
      </c>
      <c r="B47"/>
      <c r="C47"/>
      <c r="D47"/>
    </row>
    <row r="48">
      <c r="A48" t="s" s="17">
        <v>136</v>
      </c>
      <c r="B48" t="str" s="14">
        <f>Procedure!D15</f>
        <v>Utiliser directement le fonds naturel, sans dilution — reconditionnement en cuisine.</v>
      </c>
      <c r="C48"/>
      <c r="D48"/>
    </row>
    <row r="49">
      <c r="A49"/>
      <c r="B49" t="str">
        <f>Besoins!B10</f>
        <v>Fonds Naturel Fumet de Crustacés prêt-à-l'emploi (CHEF, Nestlé Professional)</v>
      </c>
      <c r="C49" s="11">
        <f>Besoins!E10</f>
        <v>0.1</v>
      </c>
      <c r="D49" t="str">
        <f>Besoins!F10</f>
        <v>lt</v>
      </c>
    </row>
    <row r="50">
      <c r="A50"/>
      <c r="B50"/>
      <c r="C50"/>
      <c r="D50"/>
    </row>
    <row r="51">
      <c r="A51" t="s" s="16">
        <v>156</v>
      </c>
      <c r="B51"/>
      <c r="C51"/>
      <c r="D51"/>
    </row>
    <row r="52">
      <c r="A52" t="s" s="17">
        <v>136</v>
      </c>
      <c r="B52" t="str" s="14">
        <f>Procedure!D16</f>
        <v>Utiliser directement le concentré liquide, sans dilution — reconditionnement en cuisine.</v>
      </c>
      <c r="C52"/>
      <c r="D52"/>
    </row>
    <row r="53">
      <c r="A53"/>
      <c r="B53" t="str">
        <f>Besoins!B9</f>
        <v>Concentré Liquide Champignons (CHEF, Nestlé Professional)</v>
      </c>
      <c r="C53" s="11">
        <f>Besoins!E9</f>
        <v>0.1</v>
      </c>
      <c r="D53" t="str">
        <f>Besoins!F9</f>
        <v>lt</v>
      </c>
    </row>
    <row r="54">
      <c r="A54"/>
      <c r="B54"/>
      <c r="C54"/>
      <c r="D54"/>
    </row>
    <row r="55">
      <c r="A55" t="s" s="19">
        <v>21</v>
      </c>
      <c r="B55"/>
      <c r="C55"/>
      <c r="D55"/>
    </row>
  </sheetData>
  <sheetProtection sheet="1" formatRows="0" formatColumns="0"/>
  <mergeCells count="24">
    <mergeCell ref="A1:D1"/>
    <mergeCell ref="A2:D2"/>
    <mergeCell ref="A4:D4"/>
    <mergeCell ref="B5:D5"/>
    <mergeCell ref="B6:D6"/>
    <mergeCell ref="B11:D11"/>
    <mergeCell ref="B19:D19"/>
    <mergeCell ref="B20:D20"/>
    <mergeCell ref="B21:D21"/>
    <mergeCell ref="B28:D28"/>
    <mergeCell ref="B29:D29"/>
    <mergeCell ref="A31:D31"/>
    <mergeCell ref="B32:D32"/>
    <mergeCell ref="A36:D36"/>
    <mergeCell ref="B37:D37"/>
    <mergeCell ref="B40:D40"/>
    <mergeCell ref="B43:D43"/>
    <mergeCell ref="B44:D44"/>
    <mergeCell ref="B45:D45"/>
    <mergeCell ref="A47:D47"/>
    <mergeCell ref="B48:D48"/>
    <mergeCell ref="A51:D51"/>
    <mergeCell ref="B52:D52"/>
    <mergeCell ref="A55:D5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2026-09-15T22:22:07Z</dcterms:created>
  <dc:title>FILETS DE COLIN FARCIS LA VALLI</dc:title>
  <dc:subject/>
  <dc:creator>CUIS.web</dc:creator>
  <cp:lastModifiedBy/>
  <cp:keywords/>
  <dc:description>Export automatique — moteur récursif d'origine : Bernard Vandendaele</dc:description>
  <cp:category/>
  <dc:language>en-US</dc:language>
  <dcterms:modified xsi:type="dcterms:W3CDTF">2026-09-15T22:22:07Z</dcterms:modified>
  <cp:revision>1</cp:revision>
</cp:coreProperties>
</file>