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<sst xmlns="http://schemas.openxmlformats.org/spreadsheetml/2006/main" count="164" uniqueCount="164">
  <si>
    <t>Fiche technique</t>
  </si>
  <si>
    <t>Nom</t>
  </si>
  <si>
    <t>Parisien revisité (Ferrandi)</t>
  </si>
  <si>
    <t>Code</t>
  </si>
  <si>
    <t>FER-PARISIEN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</si>
  <si>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</si>
  <si>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</si>
  <si>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</si>
  <si>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</si>
  <si>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</si>
  <si>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</si>
  <si>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</si>
  <si>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</si>
  <si>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</si>
  <si>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</si>
  <si>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</si>
  <si>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</si>
  <si>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</si>
  <si>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</si>
  <si>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</si>
  <si>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</si>
  <si>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</si>
  <si>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</si>
  <si>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</si>
  <si>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</si>
  <si>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</si>
  <si>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</si>
  <si>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</si>
  <si>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</si>
  <si>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</si>
  <si>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</si>
  <si>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</si>
  <si>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</si>
  <si>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</si>
  <si>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</si>
  <si>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</si>
  <si>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</si>
  <si>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</si>
  <si>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</si>
  <si>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</si>
  <si>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CONS-CORNICHON</t>
  </si>
  <si>
    <t>Cornichons fins au vinaigre bocal</t>
  </si>
  <si>
    <t>Conserves de légumes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</si>
  <si>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</si>
  <si>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</si>
  <si>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</si>
  <si>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</si>
  <si>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</si>
  <si>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</si>
  <si>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</si>
  <si>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</si>
  <si>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</si>
  <si>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</si>
  <si>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</si>
  <si>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</si>
  <si>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</si>
  <si>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</si>
  <si>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</si>
  <si>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</si>
  <si>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</si>
  <si>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</si>
  <si>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</si>
  <si>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</si>
  <si>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</si>
  <si>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</si>
  <si>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</si>
  <si>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</si>
  <si>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</si>
  <si>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</si>
  <si>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</si>
  <si>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</si>
  <si>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</si>
  <si>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</si>
  <si>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</si>
  <si>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</si>
  <si>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</si>
  <si>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</si>
  <si>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</si>
  <si>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</si>
  <si>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</si>
  <si>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</si>
  <si>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</si>
  <si>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</si>
  <si>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</si>
  <si>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</si>
  <si>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Beurre de tourage (Ferrandi)</t>
  </si>
  <si>
    <t>Pains viennois et brioches</t>
  </si>
  <si>
    <t xml:space="preserve">        ↳ Beurre doux 82% MG plaquette</t>
  </si>
  <si>
    <t xml:space="preserve">    ↳ Beurre doux 82% MG plaquette</t>
  </si>
  <si>
    <t xml:space="preserve">    ↳ Moutarde à l'ancienne grains</t>
  </si>
  <si>
    <t xml:space="preserve">    ↳ jambon cuit supérieur AC 3 noix (noix-sous-noix et patissière)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</si>
  <si>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</si>
  <si>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</si>
  <si>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</si>
  <si>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</si>
  <si>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</si>
  <si>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</si>
  <si>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</si>
  <si>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</si>
  <si>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détrempe, pétrissez rapide.</t>
  </si>
  <si>
    <t>≤24°C</t>
  </si>
  <si>
    <t>10 min (prepa)</t>
  </si>
  <si>
    <t>ABAISSER</t>
  </si>
  <si>
    <t>Abaissez, pointez au réfrigérateur.</t>
  </si>
  <si>
    <t>30 min (repos)</t>
  </si>
  <si>
    <t>BEURRER</t>
  </si>
  <si>
    <t>Enveloppez le beurre de tourage, tour double puis tour simple avec détentes.</t>
  </si>
  <si>
    <t>75 min (repos)</t>
  </si>
  <si>
    <t>DIVISER</t>
  </si>
  <si>
    <t>Divisez en 8, boulez, détendez, façonnez en baguettes, grigne au milieu.</t>
  </si>
  <si>
    <t>APPRÊTER</t>
  </si>
  <si>
    <t>Apprêt en étuve.</t>
  </si>
  <si>
    <t>90 min (repos)</t>
  </si>
  <si>
    <t>ENFOURNER</t>
  </si>
  <si>
    <t>Enfournez.</t>
  </si>
  <si>
    <t>200°C</t>
  </si>
  <si>
    <t>23 min (cuisson)</t>
  </si>
  <si>
    <t>MÉLANGER</t>
  </si>
  <si>
    <t>Mélangez beurre et moutarde, garnissez les pains ouverts de beurre moutarde, jambon,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</si>
  <si>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</si>
  <si>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</si>
  <si>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</si>
  <si>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</si>
  <si>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</si>
  <si>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</si>
  <si>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</si>
  <si>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</si>
  <si>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</si>
  <si>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</si>
  <si>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</si>
  <si>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</si>
  <si>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</si>
  <si>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</si>
  <si>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</si>
  <si>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</si>
  <si>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</si>
  <si>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</si>
  <si>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</si>
  <si>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</si>
  <si>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</si>
  <si>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</si>
  <si>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</si>
  <si>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</si>
  <si>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</si>
  <si>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</si>
  <si>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</si>
  <si>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</si>
  <si>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Parisien revisité (Ferrandi)</t>
  </si>
  <si>
    <t>Parisien revisité (Ferrandi)  FER-PARISIEN</t>
  </si>
  <si>
    <t>1.</t>
  </si>
  <si>
    <t xml:space="preserve">    Eau (robinet - moy. France 2026)</t>
  </si>
  <si>
    <t xml:space="preserve">    Levain dur / levain ferme (rafraîchi, Ferrandi)</t>
  </si>
  <si>
    <t>2.</t>
  </si>
  <si>
    <t>3.</t>
  </si>
  <si>
    <t xml:space="preserve">    Beurre de tourage (Ferrandi)</t>
  </si>
  <si>
    <t>4.</t>
  </si>
  <si>
    <t>5.</t>
  </si>
  <si>
    <t>6.</t>
  </si>
  <si>
    <t>7.</t>
  </si>
  <si>
    <t xml:space="preserve">    Beurre doux 82% MG plaquette</t>
  </si>
  <si>
    <t>↳ Levain dur / levain ferme (rafraîchi, Ferrandi)  FER-LEVDUR</t>
  </si>
  <si>
    <t xml:space="preserve">    Levain chef (Ferrandi)</t>
  </si>
  <si>
    <t>↳ Levain chef (Ferrandi)  FER-LEVCHEF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</si>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</sst>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3.0882604035088</v>
      </c>
    </row>
    <row r="12">
      <c r="A12" t="s" s="3">
        <v>17</v>
      </c>
      <c r="B12" s="4">
        <v>3.4314004483431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3.0882604035088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0.307193</v>
      </c>
      <c r="E7" s="11">
        <f>D7*$B$2</f>
        <v>0.307193</v>
      </c>
      <c r="F7" t="s">
        <v>35</v>
      </c>
      <c r="G7" s="4">
        <f>E7*0.0042999998</f>
        <v>0.001321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0.053333</v>
      </c>
      <c r="E11" s="11">
        <f>D11*$B$2</f>
        <v>0.053333</v>
      </c>
      <c r="F11" t="s">
        <v>25</v>
      </c>
      <c r="G11" s="4">
        <f>E11*0.7500046875</f>
        <v>0.04</v>
      </c>
    </row>
    <row r="12">
      <c r="A12" t="s">
        <v>49</v>
      </c>
      <c r="B12" t="s">
        <v>50</v>
      </c>
      <c r="C12" t="s">
        <v>48</v>
      </c>
      <c r="D12" s="9">
        <v>0.5</v>
      </c>
      <c r="E12" s="11">
        <f>D12*$B$2</f>
        <v>0.5</v>
      </c>
      <c r="F12" t="s">
        <v>25</v>
      </c>
      <c r="G12" s="4">
        <f>E12*0.82</f>
        <v>0.41</v>
      </c>
    </row>
    <row r="13">
      <c r="A13" t="s">
        <v>51</v>
      </c>
      <c r="B13" t="s">
        <v>52</v>
      </c>
      <c r="C13" t="s">
        <v>53</v>
      </c>
      <c r="D13" s="9">
        <v>0.4</v>
      </c>
      <c r="E13" s="11">
        <f>D13*$B$2</f>
        <v>0.4</v>
      </c>
      <c r="F13" t="s">
        <v>25</v>
      </c>
      <c r="G13" s="4">
        <f>E13*5.2</f>
        <v>2.08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25</v>
      </c>
      <c r="G15" s="4">
        <f>E15*4.5</f>
        <v>0.225</v>
      </c>
    </row>
    <row r="16">
      <c r="A16" t="s">
        <v>60</v>
      </c>
      <c r="B16" t="s">
        <v>61</v>
      </c>
      <c r="C16" t="s">
        <v>59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62</v>
      </c>
      <c r="B17" t="s">
        <v>63</v>
      </c>
      <c r="C17" t="s">
        <v>64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74</v>
      </c>
      <c r="C4" t="s">
        <v>73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75</v>
      </c>
      <c r="C5" t="s">
        <v>73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76</v>
      </c>
      <c r="C6" t="s">
        <v>73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77</v>
      </c>
      <c r="C7" t="s">
        <v>70</v>
      </c>
      <c r="D7" s="11">
        <v>0.1</v>
      </c>
      <c r="E7" t="s">
        <v>25</v>
      </c>
      <c r="F7" t="s">
        <v>78</v>
      </c>
    </row>
    <row r="8">
      <c r="A8">
        <v>2</v>
      </c>
      <c r="B8" t="s">
        <v>79</v>
      </c>
      <c r="C8" t="s">
        <v>70</v>
      </c>
      <c r="D8" s="11">
        <v>0.02</v>
      </c>
      <c r="E8" t="s">
        <v>25</v>
      </c>
      <c r="F8" t="s">
        <v>78</v>
      </c>
    </row>
    <row r="9">
      <c r="A9">
        <v>3</v>
      </c>
      <c r="B9" t="s">
        <v>80</v>
      </c>
      <c r="C9" t="s">
        <v>73</v>
      </c>
      <c r="D9" s="11">
        <v>0.001</v>
      </c>
      <c r="E9" t="s">
        <v>25</v>
      </c>
      <c r="F9" t="s">
        <v>64</v>
      </c>
    </row>
    <row r="10">
      <c r="A10">
        <v>3</v>
      </c>
      <c r="B10" t="s">
        <v>81</v>
      </c>
      <c r="C10" t="s">
        <v>73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82</v>
      </c>
      <c r="C11" t="s">
        <v>73</v>
      </c>
      <c r="D11" s="11">
        <v>0.009</v>
      </c>
      <c r="E11" t="s">
        <v>25</v>
      </c>
      <c r="F11" t="s">
        <v>45</v>
      </c>
    </row>
    <row r="12">
      <c r="A12">
        <v>2</v>
      </c>
      <c r="B12" t="s">
        <v>83</v>
      </c>
      <c r="C12" t="s">
        <v>73</v>
      </c>
      <c r="D12" s="11">
        <v>0.027</v>
      </c>
      <c r="E12" t="s">
        <v>35</v>
      </c>
      <c r="F12" t="s">
        <v>34</v>
      </c>
    </row>
    <row r="13">
      <c r="A13">
        <v>2</v>
      </c>
      <c r="B13" t="s">
        <v>84</v>
      </c>
      <c r="C13" t="s">
        <v>73</v>
      </c>
      <c r="D13" s="11">
        <v>0.053</v>
      </c>
      <c r="E13" t="s">
        <v>25</v>
      </c>
      <c r="F13" t="s">
        <v>48</v>
      </c>
    </row>
    <row r="14">
      <c r="A14">
        <v>1</v>
      </c>
      <c r="B14" t="s">
        <v>85</v>
      </c>
      <c r="C14" t="s">
        <v>70</v>
      </c>
      <c r="D14" s="11">
        <v>0.2</v>
      </c>
      <c r="E14" t="s">
        <v>25</v>
      </c>
      <c r="F14" t="s">
        <v>86</v>
      </c>
    </row>
    <row r="15">
      <c r="A15">
        <v>2</v>
      </c>
      <c r="B15" t="s">
        <v>87</v>
      </c>
      <c r="C15" t="s">
        <v>73</v>
      </c>
      <c r="D15" s="11">
        <v>0.2</v>
      </c>
      <c r="E15" t="s">
        <v>25</v>
      </c>
      <c r="F15" t="s">
        <v>53</v>
      </c>
    </row>
    <row r="16">
      <c r="A16">
        <v>1</v>
      </c>
      <c r="B16" t="s">
        <v>88</v>
      </c>
      <c r="C16" t="s">
        <v>73</v>
      </c>
      <c r="D16" s="11">
        <v>0.2</v>
      </c>
      <c r="E16" t="s">
        <v>25</v>
      </c>
      <c r="F16" t="s">
        <v>53</v>
      </c>
    </row>
    <row r="17">
      <c r="A17">
        <v>1</v>
      </c>
      <c r="B17" t="s">
        <v>89</v>
      </c>
      <c r="C17" t="s">
        <v>73</v>
      </c>
      <c r="D17" s="11">
        <v>0.05</v>
      </c>
      <c r="E17" t="s">
        <v>25</v>
      </c>
      <c r="F17" t="s">
        <v>59</v>
      </c>
    </row>
    <row r="18">
      <c r="A18">
        <v>1</v>
      </c>
      <c r="B18" t="s">
        <v>90</v>
      </c>
      <c r="C18" t="s">
        <v>73</v>
      </c>
      <c r="D18" s="11">
        <v>0.4</v>
      </c>
      <c r="E18" t="s">
        <v>25</v>
      </c>
      <c r="F18" t="s">
        <v>38</v>
      </c>
    </row>
    <row r="19">
      <c r="A19">
        <v>1</v>
      </c>
      <c r="B19" t="s">
        <v>91</v>
      </c>
      <c r="C19" t="s">
        <v>73</v>
      </c>
      <c r="D19" s="11">
        <v>0.08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104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 t="s">
        <v>112</v>
      </c>
    </row>
    <row r="7">
      <c r="A7" t="s">
        <v>2</v>
      </c>
      <c r="B7">
        <v>6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2</v>
      </c>
      <c r="B8">
        <v>7</v>
      </c>
      <c r="C8" t="s">
        <v>117</v>
      </c>
      <c r="D8" t="s" s="14">
        <v>118</v>
      </c>
      <c r="E8" t="s" s="14"/>
      <c r="F8"/>
    </row>
    <row r="9">
      <c r="A9" t="s">
        <v>119</v>
      </c>
      <c r="B9">
        <v>1</v>
      </c>
      <c r="C9"/>
      <c r="D9" t="s" s="14">
        <v>120</v>
      </c>
      <c r="E9" t="s" s="14">
        <v>121</v>
      </c>
      <c r="F9" t="s">
        <v>122</v>
      </c>
    </row>
    <row r="10">
      <c r="A10" t="s">
        <v>119</v>
      </c>
      <c r="B10">
        <v>2</v>
      </c>
      <c r="C10" t="s">
        <v>123</v>
      </c>
      <c r="D10" t="s" s="14">
        <v>124</v>
      </c>
      <c r="E10" t="s" s="14"/>
      <c r="F10" t="s">
        <v>122</v>
      </c>
    </row>
    <row r="11">
      <c r="A11" t="s">
        <v>119</v>
      </c>
      <c r="B11">
        <v>3</v>
      </c>
      <c r="C11" t="s">
        <v>125</v>
      </c>
      <c r="D11" t="s" s="14">
        <v>126</v>
      </c>
      <c r="E11" t="s" s="14"/>
      <c r="F11"/>
    </row>
    <row r="12">
      <c r="A12" t="s">
        <v>119</v>
      </c>
      <c r="B12">
        <v>4</v>
      </c>
      <c r="C12"/>
      <c r="D12" t="s" s="14">
        <v>127</v>
      </c>
      <c r="E12" t="s" s="14">
        <v>128</v>
      </c>
      <c r="F12" t="s">
        <v>129</v>
      </c>
    </row>
    <row r="13">
      <c r="A13" t="s">
        <v>130</v>
      </c>
      <c r="B13">
        <v>1</v>
      </c>
      <c r="C13" t="s">
        <v>131</v>
      </c>
      <c r="D13" t="s" s="14">
        <v>132</v>
      </c>
      <c r="E13" t="s" s="14">
        <v>133</v>
      </c>
      <c r="F13" t="s">
        <v>122</v>
      </c>
    </row>
    <row r="14">
      <c r="A14" t="s">
        <v>130</v>
      </c>
      <c r="B14">
        <v>2</v>
      </c>
      <c r="C14" t="s">
        <v>123</v>
      </c>
      <c r="D14" t="s" s="14">
        <v>134</v>
      </c>
      <c r="E14" t="s" s="14"/>
      <c r="F14"/>
    </row>
    <row r="15">
      <c r="A15" t="s">
        <v>130</v>
      </c>
      <c r="B15">
        <v>3</v>
      </c>
      <c r="C15" t="s">
        <v>135</v>
      </c>
      <c r="D15" t="s" s="14">
        <v>136</v>
      </c>
      <c r="E15" t="s" s="14">
        <v>137</v>
      </c>
      <c r="F15" t="s">
        <v>138</v>
      </c>
    </row>
    <row r="16">
      <c r="A16" t="s">
        <v>139</v>
      </c>
      <c r="B16">
        <v>1</v>
      </c>
      <c r="C16" t="s">
        <v>140</v>
      </c>
      <c r="D16" t="s" s="14">
        <v>141</v>
      </c>
      <c r="E16" t="s" s="14"/>
      <c r="F16" t="s">
        <v>142</v>
      </c>
    </row>
    <row r="17">
      <c r="A17" t="s">
        <v>139</v>
      </c>
      <c r="B17">
        <v>2</v>
      </c>
      <c r="C17" t="s">
        <v>105</v>
      </c>
      <c r="D17" t="s" s="14">
        <v>143</v>
      </c>
      <c r="E17" t="s" s="14"/>
      <c r="F17"/>
    </row>
    <row r="18">
      <c r="A18" t="s">
        <v>139</v>
      </c>
      <c r="B18">
        <v>3</v>
      </c>
      <c r="C18" t="s">
        <v>105</v>
      </c>
      <c r="D18" t="s" s="14">
        <v>144</v>
      </c>
      <c r="E18" t="s" s="14"/>
      <c r="F18"/>
    </row>
    <row r="19">
      <c r="A19" t="s">
        <v>139</v>
      </c>
      <c r="B19">
        <v>4</v>
      </c>
      <c r="C19"/>
      <c r="D19" t="s" s="14">
        <v>145</v>
      </c>
      <c r="E19" t="s" s="14"/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"FER-PARISIEN · BOU.SNACKING · référence : "&amp;Besoins!B3&amp;" "&amp;Besoins!C3&amp;" · multiplicateur réglable sur la feuille ""Besoins"""</f>
        <v>FER-PARISIEN · BOU.SNACKING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"[FRASER] "&amp;Procedure!D2</f>
        <v>[FRASER] Frasez la détrempe, pétrissez rapide.</v>
      </c>
      <c r="C5"/>
      <c r="D5"/>
    </row>
    <row r="6">
      <c r="A6"/>
      <c r="B6" t="str">
        <f>Besoins!B12</f>
        <v>Farine de tradition française T65</v>
      </c>
      <c r="C6" s="11">
        <f>Besoins!E12</f>
        <v>0.5</v>
      </c>
      <c r="D6" t="str">
        <f>Besoins!F12</f>
        <v>kg</v>
      </c>
    </row>
    <row r="7">
      <c r="A7"/>
      <c r="B7" t="s">
        <v>150</v>
      </c>
      <c r="C7" s="11">
        <f>'Besoins'!$B$2*0.27</f>
        <v>0.27</v>
      </c>
      <c r="D7" t="s">
        <v>35</v>
      </c>
    </row>
    <row r="8">
      <c r="A8"/>
      <c r="B8" t="str">
        <f>Besoins!B16</f>
        <v>Sel fin de cuisine</v>
      </c>
      <c r="C8" s="11">
        <f>Besoins!E16</f>
        <v>0.009</v>
      </c>
      <c r="D8" t="str">
        <f>Besoins!F16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">
        <v>151</v>
      </c>
      <c r="C10" s="11">
        <f>'Besoins'!$B$2*0.1</f>
        <v>0.1</v>
      </c>
      <c r="D10" t="s">
        <v>25</v>
      </c>
    </row>
    <row r="11">
      <c r="A11"/>
      <c r="B11" t="str" s="18">
        <f>"ℹ "&amp;Procedure!E2</f>
        <v>ℹ</v>
      </c>
      <c r="C11"/>
      <c r="D11"/>
    </row>
    <row r="12">
      <c r="A12" t="s" s="17">
        <v>152</v>
      </c>
      <c r="B12" t="str" s="14">
        <f>"[ABAISSER] "&amp;Procedure!D3</f>
        <v>[ABAISSER] Abaissez, pointez au réfrigérateur.</v>
      </c>
      <c r="C12"/>
      <c r="D12"/>
    </row>
    <row r="13">
      <c r="A13" t="s" s="17">
        <v>153</v>
      </c>
      <c r="B13" t="str" s="14">
        <f>"[BEURRER] "&amp;Procedure!D4</f>
        <v>[BEURRER] Enveloppez le beurre de tourage, tour double puis tour simple avec détentes.</v>
      </c>
      <c r="C13"/>
      <c r="D13"/>
    </row>
    <row r="14">
      <c r="A14"/>
      <c r="B14" t="s">
        <v>154</v>
      </c>
      <c r="C14" s="11">
        <f>'Besoins'!$B$2*0.2</f>
        <v>0.2</v>
      </c>
      <c r="D14" t="s">
        <v>25</v>
      </c>
    </row>
    <row r="15">
      <c r="A15" t="s" s="17">
        <v>155</v>
      </c>
      <c r="B15" t="str" s="14">
        <f>"[DIVISER] "&amp;Procedure!D5</f>
        <v>[DIVISER] Divisez en 8, boulez, détendez, façonnez en baguettes, grigne au milieu.</v>
      </c>
      <c r="C15"/>
      <c r="D15"/>
    </row>
    <row r="16">
      <c r="A16" t="s" s="17">
        <v>156</v>
      </c>
      <c r="B16" t="str" s="14">
        <f>"[APPRÊTER] "&amp;Procedure!D6</f>
        <v>[APPRÊTER] Apprêt en étuve.</v>
      </c>
      <c r="C16"/>
      <c r="D16"/>
    </row>
    <row r="17">
      <c r="A17" t="s" s="17">
        <v>157</v>
      </c>
      <c r="B17" t="str" s="14">
        <f>"[ENFOURNER] "&amp;Procedure!D7</f>
        <v>[ENFOURNER] Enfournez.</v>
      </c>
      <c r="C17"/>
      <c r="D17"/>
    </row>
    <row r="18">
      <c r="A18"/>
      <c r="B18" t="str" s="18">
        <f>"ℹ "&amp;Procedure!E7</f>
        <v>ℹ</v>
      </c>
      <c r="C18"/>
      <c r="D18"/>
    </row>
    <row r="19">
      <c r="A19" t="s" s="17">
        <v>158</v>
      </c>
      <c r="B19" t="str" s="14">
        <f>"[MÉLANGER] "&amp;Procedure!D8</f>
        <v>[MÉLANGER] Mélangez beurre et moutarde, garnissez les pains ouverts de beurre moutarde, jambon, cornichons.</v>
      </c>
      <c r="C19"/>
      <c r="D19"/>
    </row>
    <row r="20">
      <c r="A20"/>
      <c r="B20" t="s">
        <v>159</v>
      </c>
      <c r="C20" s="11">
        <f>'Besoins'!$B$2*0.2</f>
        <v>0.2</v>
      </c>
      <c r="D20" t="s">
        <v>25</v>
      </c>
    </row>
    <row r="21">
      <c r="A21"/>
      <c r="B21" t="str">
        <f>Besoins!B15</f>
        <v>Moutarde à l'ancienne grains</v>
      </c>
      <c r="C21" s="11">
        <f>Besoins!E15</f>
        <v>0.05</v>
      </c>
      <c r="D21" t="str">
        <f>Besoins!F15</f>
        <v>kg</v>
      </c>
    </row>
    <row r="22">
      <c r="A22"/>
      <c r="B22" t="str">
        <f>Besoins!B8</f>
        <v>jambon cuit supérieur AC 3 noix (noix-sous-noix et patissière)</v>
      </c>
      <c r="C22" s="11">
        <f>Besoins!E8</f>
        <v>0.4</v>
      </c>
      <c r="D22" t="str">
        <f>Besoins!F8</f>
        <v>kg</v>
      </c>
    </row>
    <row r="23">
      <c r="A23"/>
      <c r="B23" t="str">
        <f>Besoins!B9</f>
        <v>Cornichons fins au vinaigre bocal</v>
      </c>
      <c r="C23" s="11">
        <f>Besoins!E9</f>
        <v>0.08</v>
      </c>
      <c r="D23" t="str">
        <f>Besoins!F9</f>
        <v>kg</v>
      </c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149</v>
      </c>
      <c r="B26" t="str" s="14">
        <f>Procedure!D9</f>
        <v>Dans la cuve du robot (crochet), verser le levain tout point (60g) avec l'eau (80g) à 35°C, mélanger pour diluer jusqu'à petites bulles.</v>
      </c>
      <c r="C26"/>
      <c r="D26"/>
    </row>
    <row r="27">
      <c r="A27"/>
      <c r="B27" t="s">
        <v>161</v>
      </c>
      <c r="C27" s="11">
        <f>'Besoins'!$B$2*0.02</f>
        <v>0.02</v>
      </c>
      <c r="D27" t="s">
        <v>25</v>
      </c>
    </row>
    <row r="28">
      <c r="A28"/>
      <c r="B28" t="s">
        <v>150</v>
      </c>
      <c r="C28" s="11">
        <f>'Besoins'!$B$2*0.0266666667</f>
        <v>0.026667</v>
      </c>
      <c r="D28" t="s">
        <v>35</v>
      </c>
    </row>
    <row r="29">
      <c r="A29"/>
      <c r="B29" t="str" s="18">
        <f>"ℹ "&amp;Procedure!E9</f>
        <v>ℹ</v>
      </c>
      <c r="C29"/>
      <c r="D29"/>
    </row>
    <row r="30">
      <c r="A30" t="s" s="17">
        <v>152</v>
      </c>
      <c r="B30" t="str" s="14">
        <f>"[INCORPORER] "&amp;Procedure!D10</f>
        <v>[INCORPORER] Incorporer la farine de meule T80 (160g), mélanger 5 min vitesse lente.</v>
      </c>
      <c r="C30"/>
      <c r="D30"/>
    </row>
    <row r="31">
      <c r="A31"/>
      <c r="B31" t="str">
        <f>Besoins!B11</f>
        <v>Farine de blé T80 semi-complète</v>
      </c>
      <c r="C31" s="11">
        <f>Besoins!E11</f>
        <v>0.053333</v>
      </c>
      <c r="D31" t="str">
        <f>Besoins!F11</f>
        <v>kg</v>
      </c>
    </row>
    <row r="32">
      <c r="A32" t="s" s="17">
        <v>153</v>
      </c>
      <c r="B32" t="str" s="14">
        <f>"[DÉBARRASSER] "&amp;Procedure!D11</f>
        <v>[DÉBARRASSER] Débarrasser sur le plan de travail, pétrir en rabattant, façonner une boule lisse.</v>
      </c>
      <c r="C32"/>
      <c r="D32"/>
    </row>
    <row r="33">
      <c r="A33" t="s" s="17">
        <v>155</v>
      </c>
      <c r="B33" t="str" s="14">
        <f>Procedure!D12</f>
        <v>Conserver en bocal hermétique jusqu'à ce qu'il ait doublé de volume, commence à s'affaisser, crevasses et déchirures en surface.</v>
      </c>
      <c r="C33"/>
      <c r="D33"/>
    </row>
    <row r="34">
      <c r="A34"/>
      <c r="B34" t="str" s="18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162</v>
      </c>
      <c r="B36"/>
      <c r="C36"/>
      <c r="D36"/>
    </row>
    <row r="37">
      <c r="A37" t="s" s="17">
        <v>149</v>
      </c>
      <c r="B37" t="str" s="14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Besoins!B17</f>
        <v>Miel toutes fleurs vrac</v>
      </c>
      <c r="C38" s="11">
        <f>Besoins!E17</f>
        <v>0.000526</v>
      </c>
      <c r="D38" t="str">
        <f>Besoins!F17</f>
        <v>kg</v>
      </c>
    </row>
    <row r="39">
      <c r="A39"/>
      <c r="B39" t="s">
        <v>150</v>
      </c>
      <c r="C39" s="11">
        <f>'Besoins'!$B$2*0.0105263158</f>
        <v>0.010526</v>
      </c>
      <c r="D39" t="s">
        <v>35</v>
      </c>
    </row>
    <row r="40">
      <c r="A40"/>
      <c r="B40" t="str" s="18">
        <f>"ℹ "&amp;Procedure!E13</f>
        <v>ℹ</v>
      </c>
      <c r="C40"/>
      <c r="D40"/>
    </row>
    <row r="41">
      <c r="A41" t="s" s="17">
        <v>152</v>
      </c>
      <c r="B41" t="str" s="14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11">
        <f>Besoins!E10</f>
        <v>0.008947</v>
      </c>
      <c r="D42" t="str">
        <f>Besoins!F10</f>
        <v>kg</v>
      </c>
    </row>
    <row r="43">
      <c r="A43" t="s" s="17">
        <v>153</v>
      </c>
      <c r="B43" t="str" s="14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8">
        <f>"ℹ "&amp;Procedure!E15</f>
        <v>ℹ</v>
      </c>
      <c r="C44"/>
      <c r="D44"/>
    </row>
    <row r="45">
      <c r="A45"/>
      <c r="B45"/>
      <c r="C45"/>
      <c r="D45"/>
    </row>
    <row r="46">
      <c r="A46" t="s" s="16">
        <v>163</v>
      </c>
      <c r="B46"/>
      <c r="C46"/>
      <c r="D46"/>
    </row>
    <row r="47">
      <c r="A47" t="s" s="17">
        <v>149</v>
      </c>
      <c r="B47" t="str" s="14">
        <f>"[PLIER] "&amp;Procedure!D16</f>
        <v>[PLIER] Plier une feuille de papier cuisson 40×30cm en deux dans la longueur puis en trois pour marquer les plis (rectangle 20×10cm), déplier.</v>
      </c>
      <c r="C47"/>
      <c r="D47"/>
    </row>
    <row r="48">
      <c r="A48" t="s" s="17">
        <v>152</v>
      </c>
      <c r="B48" t="str" s="14">
        <f>"[BEURRER] "&amp;Procedure!D17</f>
        <v>[BEURRER] Poser le beurre (150g) au centre d'un des rectangles, fariner légèrement, taper au rouleau pour l'aplatir jusqu'aux marquages sans dépasser.</v>
      </c>
      <c r="C48"/>
      <c r="D48"/>
    </row>
    <row r="49">
      <c r="A49"/>
      <c r="B49" t="s">
        <v>159</v>
      </c>
      <c r="C49" s="11">
        <f>'Besoins'!$B$2*0.2</f>
        <v>0.2</v>
      </c>
      <c r="D49" t="s">
        <v>25</v>
      </c>
    </row>
    <row r="50">
      <c r="A50" t="s" s="17">
        <v>153</v>
      </c>
      <c r="B50" t="str" s="14">
        <f>"[BEURRER] "&amp;Procedure!D18</f>
        <v>[BEURRER] Replier la feuille sur le beurre en suivant les marquages, égaliser l'épaisseur au rouleau dans l'enveloppe de papier.</v>
      </c>
      <c r="C50"/>
      <c r="D50"/>
    </row>
    <row r="51">
      <c r="A51"/>
      <c r="B51" t="s">
        <v>159</v>
      </c>
      <c r="C51" s="11">
        <f>'Besoins'!$B$2*0.2</f>
        <v>0.2</v>
      </c>
      <c r="D51" t="s">
        <v>25</v>
      </c>
    </row>
    <row r="52">
      <c r="A52" t="s" s="17">
        <v>155</v>
      </c>
      <c r="B52" t="str" s="14">
        <f>Procedure!D19</f>
        <v>Réfrigérer avant utilisation.</v>
      </c>
      <c r="C52"/>
      <c r="D52"/>
    </row>
    <row r="53">
      <c r="A53"/>
      <c r="B53"/>
      <c r="C53"/>
      <c r="D53"/>
    </row>
    <row r="54">
      <c r="A54" t="s" s="19">
        <v>22</v>
      </c>
      <c r="B54"/>
      <c r="C54"/>
      <c r="D54"/>
    </row>
  </sheetData>
  <sheetProtection sheet="1"/>
  <mergeCells count="31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B18:D18"/>
    <mergeCell ref="B19:D19"/>
    <mergeCell ref="A25:D25"/>
    <mergeCell ref="B26:D26"/>
    <mergeCell ref="B29:D29"/>
    <mergeCell ref="B30:D30"/>
    <mergeCell ref="B32:D32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  <mergeCell ref="B47:D47"/>
    <mergeCell ref="B48:D48"/>
    <mergeCell ref="B50:D50"/>
    <mergeCell ref="B52:D52"/>
    <mergeCell ref="A54:D5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2026-09-15T11:57:07Z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2026-09-15T11:57:07Z</dcterms:modified>
  <cp:revision>1</cp:revision>
</cp:coreProperties>
</file>