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<sst xmlns="http://schemas.openxmlformats.org/spreadsheetml/2006/main" count="181" uniqueCount="181">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</sst>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E8*14.8</f>
        <v>2.22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E9*28</f>
        <v>1.12</v>
      </c>
    </row>
    <row r="10">
      <c r="A10" t="s">
        <v>42</v>
      </c>
      <c r="B10" t="s">
        <v>43</v>
      </c>
      <c r="C10" t="s">
        <v>41</v>
      </c>
      <c r="D10" s="9">
        <v>0.01</v>
      </c>
      <c r="E10" s="11">
        <f>D10*$B$2</f>
        <v>0.01</v>
      </c>
      <c r="F10" t="s">
        <v>25</v>
      </c>
      <c r="G10" s="4">
        <f>E10*16</f>
        <v>0.16</v>
      </c>
    </row>
    <row r="11">
      <c r="A11" t="s">
        <v>44</v>
      </c>
      <c r="B11" t="s">
        <v>45</v>
      </c>
      <c r="C11" t="s">
        <v>46</v>
      </c>
      <c r="D11" s="9">
        <v>0.018</v>
      </c>
      <c r="E11" s="11">
        <f>D11*$B$2</f>
        <v>0.018</v>
      </c>
      <c r="F11" t="s">
        <v>25</v>
      </c>
      <c r="G11" s="4">
        <f>E11*9.8</f>
        <v>0.1764</v>
      </c>
    </row>
    <row r="12">
      <c r="A12" t="s">
        <v>47</v>
      </c>
      <c r="B12" t="s">
        <v>48</v>
      </c>
      <c r="C12" t="s">
        <v>49</v>
      </c>
      <c r="D12" s="9">
        <v>0.25</v>
      </c>
      <c r="E12" s="11">
        <f>D12*$B$2</f>
        <v>0.25</v>
      </c>
      <c r="F12" t="s">
        <v>25</v>
      </c>
      <c r="G12" s="4">
        <f>E12*0.95</f>
        <v>0.2375</v>
      </c>
    </row>
    <row r="13">
      <c r="A13" t="s">
        <v>50</v>
      </c>
      <c r="B13" t="s">
        <v>51</v>
      </c>
      <c r="C13" t="s">
        <v>49</v>
      </c>
      <c r="D13" s="9">
        <v>0.285</v>
      </c>
      <c r="E13" s="11">
        <f>D13*$B$2</f>
        <v>0.285</v>
      </c>
      <c r="F13" t="s">
        <v>25</v>
      </c>
      <c r="G13" s="4">
        <f>E13*0.82</f>
        <v>0.2337</v>
      </c>
    </row>
    <row r="14">
      <c r="A14" t="s">
        <v>52</v>
      </c>
      <c r="B14" t="s">
        <v>53</v>
      </c>
      <c r="C14" t="s">
        <v>54</v>
      </c>
      <c r="D14" s="9">
        <v>0.05</v>
      </c>
      <c r="E14" s="11">
        <f>D14*$B$2</f>
        <v>0.05</v>
      </c>
      <c r="F14" t="s">
        <v>25</v>
      </c>
      <c r="G14" s="4">
        <f>E14*10.5</f>
        <v>0.525</v>
      </c>
    </row>
    <row r="15">
      <c r="A15" t="s">
        <v>55</v>
      </c>
      <c r="B15" t="s">
        <v>56</v>
      </c>
      <c r="C15" t="s">
        <v>57</v>
      </c>
      <c r="D15" s="9">
        <v>0.39</v>
      </c>
      <c r="E15" s="11">
        <f>D15*$B$2</f>
        <v>0.39</v>
      </c>
      <c r="F15" t="s">
        <v>25</v>
      </c>
      <c r="G15" s="4">
        <f>E15*5.2</f>
        <v>2.028</v>
      </c>
    </row>
    <row r="16">
      <c r="A16" t="s">
        <v>58</v>
      </c>
      <c r="B16" t="s">
        <v>59</v>
      </c>
      <c r="C16" t="s">
        <v>60</v>
      </c>
      <c r="D16" s="9">
        <v>0.095</v>
      </c>
      <c r="E16" s="11">
        <f>D16*$B$2</f>
        <v>0.095</v>
      </c>
      <c r="F16" t="s">
        <v>35</v>
      </c>
      <c r="G16" s="4">
        <f>E16*6</f>
        <v>0.57</v>
      </c>
    </row>
    <row r="17">
      <c r="A17" t="s">
        <v>61</v>
      </c>
      <c r="B17" t="s">
        <v>62</v>
      </c>
      <c r="C17" t="s">
        <v>60</v>
      </c>
      <c r="D17" s="9">
        <v>0.27</v>
      </c>
      <c r="E17" s="11">
        <f>D17*$B$2</f>
        <v>0.27</v>
      </c>
      <c r="F17" t="s">
        <v>35</v>
      </c>
      <c r="G17" s="4">
        <f>E17*1.05</f>
        <v>0.2835</v>
      </c>
    </row>
    <row r="18">
      <c r="A18" t="s">
        <v>63</v>
      </c>
      <c r="B18" t="s">
        <v>64</v>
      </c>
      <c r="C18" t="s">
        <v>65</v>
      </c>
      <c r="D18" s="9">
        <v>0.02</v>
      </c>
      <c r="E18" s="11">
        <f>D18*$B$2</f>
        <v>0.02</v>
      </c>
      <c r="F18" t="s">
        <v>25</v>
      </c>
      <c r="G18" s="4">
        <f>E18*2.2</f>
        <v>0.044</v>
      </c>
    </row>
    <row r="19">
      <c r="A19" t="s" s="12">
        <v>66</v>
      </c>
      <c r="B19" t="s">
        <v>67</v>
      </c>
      <c r="C19" t="s">
        <v>68</v>
      </c>
      <c r="D19" s="9">
        <v>1.182</v>
      </c>
      <c r="E19" s="11">
        <f>D19*$B$2</f>
        <v>1.182</v>
      </c>
      <c r="F19" t="s">
        <v>69</v>
      </c>
      <c r="G19" s="4">
        <f>E19*0.27</f>
        <v>0.31914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49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49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35</v>
      </c>
      <c r="F5" t="s">
        <v>60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57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65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41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46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57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57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57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54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49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69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35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69</v>
      </c>
      <c r="F21" t="s">
        <v>68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38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35</v>
      </c>
      <c r="F23" t="s">
        <v>60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41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35</v>
      </c>
      <c r="F26" t="s">
        <v>34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Besoins!B12</f>
        <v>Farine de gruau T45 (force boulangère)</v>
      </c>
      <c r="C6" s="11">
        <f>Besoins!E12</f>
        <v>0.25</v>
      </c>
      <c r="D6" t="str">
        <f>Besoins!F12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Besoins!B17</f>
        <v>Lait entier UHT 3,5% MG brique 1L</v>
      </c>
      <c r="C8" s="11">
        <f>Besoins!E17</f>
        <v>0.27</v>
      </c>
      <c r="D8" t="str">
        <f>Besoins!F17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Besoins!B18</f>
        <v>Levure fraîche de boulanger</v>
      </c>
      <c r="C11" s="11">
        <f>Besoins!E18</f>
        <v>0.02</v>
      </c>
      <c r="D11" t="str">
        <f>Besoins!F18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Besoins!B10</f>
        <v>Pâte de noisette pure</v>
      </c>
      <c r="C15" s="11">
        <f>Besoins!E10</f>
        <v>0.01</v>
      </c>
      <c r="D15" t="str">
        <f>Besoins!F10</f>
        <v>kg</v>
      </c>
    </row>
    <row r="16">
      <c r="A16"/>
      <c r="B16" t="str">
        <f>Besoins!B11</f>
        <v>Cacao alcalinisé (Van Houten type)</v>
      </c>
      <c r="C16" s="11">
        <f>Besoins!E11</f>
        <v>0.018</v>
      </c>
      <c r="D16" t="str">
        <f>Besoins!F11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Besoins!B10</f>
        <v>Pâte de noisette pure</v>
      </c>
      <c r="C23" s="11">
        <f>Besoins!E10</f>
        <v>0.01</v>
      </c>
      <c r="D23" t="str">
        <f>Besoins!F10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Besoins!B16</f>
        <v>Crème liquide entière 35% MG UHT</v>
      </c>
      <c r="C25" s="11">
        <f>Besoins!E16</f>
        <v>0.095</v>
      </c>
      <c r="D25" t="str">
        <f>Besoins!F16</f>
        <v>lt</v>
      </c>
    </row>
    <row r="26">
      <c r="A26"/>
      <c r="B26" t="str">
        <f>Besoins!B8</f>
        <v>Couverture noir 70% cacao</v>
      </c>
      <c r="C26" s="11">
        <f>Besoins!E8</f>
        <v>0.15</v>
      </c>
      <c r="D26" t="str">
        <f>Besoins!F8</f>
        <v>kg</v>
      </c>
    </row>
    <row r="27">
      <c r="A27"/>
      <c r="B27" t="str">
        <f>Besoins!B9</f>
        <v>Grué de cacao torréfié — à réactualiser</v>
      </c>
      <c r="C27" s="11">
        <f>Besoins!E9</f>
        <v>0.04</v>
      </c>
      <c r="D27" t="str">
        <f>Besoins!F9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Besoins!B14</f>
        <v>Poudre de noisette</v>
      </c>
      <c r="C30" s="11">
        <f>Besoins!E14</f>
        <v>0.05</v>
      </c>
      <c r="D30" t="str">
        <f>Besoins!F14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69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Besoins!B10</f>
        <v>Pâte de noisette pure</v>
      </c>
      <c r="C35" s="11">
        <f>Besoins!E10</f>
        <v>0.01</v>
      </c>
      <c r="D35" t="str">
        <f>Besoins!F10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Besoins!B7</f>
        <v>Eau (robinet - moy. France 2026)</v>
      </c>
      <c r="C52" s="11">
        <f>Besoins!E7</f>
        <v>0.1</v>
      </c>
      <c r="D52" t="str">
        <f>Besoins!F7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