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<sst xmlns="http://schemas.openxmlformats.org/spreadsheetml/2006/main" count="190" uniqueCount="190">
  <si>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</si>
  <si>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</si>
  <si>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Panettone au chocolat (Ferrandi)</t>
  </si>
  <si>
    <t>Code</t>
  </si>
  <si>
    <t>FER-PANETTONE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</si>
  <si>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</si>
  <si>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</si>
  <si>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</si>
  <si>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</si>
  <si>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</si>
  <si>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</si>
  <si>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</si>
  <si>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</si>
  <si>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</si>
  <si>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</si>
  <si>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</si>
  <si>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</si>
  <si>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</si>
  <si>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</si>
  <si>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</si>
  <si>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</si>
  <si>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</si>
  <si>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</si>
  <si>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</si>
  <si>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</si>
  <si>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</si>
  <si>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</si>
  <si>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</si>
  <si>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</si>
  <si>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</si>
  <si>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</si>
  <si>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</si>
  <si>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</si>
  <si>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</si>
  <si>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</si>
  <si>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</si>
  <si>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</si>
  <si>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</si>
  <si>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</si>
  <si>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</si>
  <si>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</si>
  <si>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</si>
  <si>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</si>
  <si>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</si>
  <si>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</si>
  <si>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</si>
  <si>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</si>
  <si>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</si>
  <si>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</si>
  <si>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</si>
  <si>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</si>
  <si>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</si>
  <si>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</si>
  <si>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</si>
  <si>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</si>
  <si>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</si>
  <si>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</si>
  <si>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</si>
  <si>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</si>
  <si>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</si>
  <si>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</si>
  <si>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</si>
  <si>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</si>
  <si>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</si>
  <si>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</si>
  <si>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</si>
  <si>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</si>
  <si>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</si>
  <si>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</si>
  <si>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</si>
  <si>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</si>
  <si>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</si>
  <si>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</si>
  <si>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</si>
  <si>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</si>
  <si>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</si>
  <si>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</si>
  <si>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</si>
  <si>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</si>
  <si>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</si>
  <si>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</si>
  <si>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</si>
  <si>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</si>
  <si>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</si>
  <si>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</si>
  <si>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</si>
  <si>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</si>
  <si>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</si>
  <si>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</si>
  <si>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</si>
  <si>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Raisins secs blonds sultanines</t>
  </si>
  <si>
    <t>matiere</t>
  </si>
  <si>
    <t xml:space="preserve">    ↳ CERNEAUX DE NOIX</t>
  </si>
  <si>
    <t xml:space="preserve">    ↳ Cranberries séchées sucrées</t>
  </si>
  <si>
    <t xml:space="preserve">    ↳ Rhum blanc (pâtisserie)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</si>
  <si>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</si>
  <si>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</si>
  <si>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</si>
  <si>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</si>
  <si>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</si>
  <si>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</si>
  <si>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</si>
  <si>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</si>
  <si>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Eau (robinet - moy. France 2026)</t>
  </si>
  <si>
    <t xml:space="preserve">    ↳ Sucre blanc cristal sac 25 kg</t>
  </si>
  <si>
    <t xml:space="preserve">    ↳ Farine de gruau T45 (force boulangère)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</si>
  <si>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</si>
  <si>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</si>
  <si>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</si>
  <si>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</si>
  <si>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</si>
  <si>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</si>
  <si>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</si>
  <si>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</si>
  <si>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de noisette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</si>
  <si>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</si>
  <si>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</si>
  <si>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</si>
  <si>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</si>
  <si>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</si>
  <si>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</si>
  <si>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</si>
  <si>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</si>
  <si>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Macérez raisins secs (70g), noix (70g) et cranberries (70g) dans le rhum (40g).</t>
  </si>
  <si>
    <t>240 min (repos)</t>
  </si>
  <si>
    <t>LAVER</t>
  </si>
  <si>
    <t>Lavez le levain dur (90g) coupé en cubes dans l'eau sucrée (230g eau, 3g sucre).</t>
  </si>
  <si>
    <t>30 min (repos)</t>
  </si>
  <si>
    <t>RAFRAÎCHIR</t>
  </si>
  <si>
    <t>Rafraîchi : mélangez le levain lavé (75g) avec farine (75g) et lait (35g), lissez, roulez serré, croix incisée, fermentez en étuve.</t>
  </si>
  <si>
    <t>30°C</t>
  </si>
  <si>
    <t>180 min (repos)</t>
  </si>
  <si>
    <t>Dissolvez le levain rafraîchi avec sel (3g), sucre (80g), levure (4g) et jaunes (2,18 pc). Incorporez la farine (175g), frasez, pétrissez jusqu'au lissage.</t>
  </si>
  <si>
    <t>15 min (prepa)</t>
  </si>
  <si>
    <t>INCORPORER</t>
  </si>
  <si>
    <t>Ajoutez le sucre (60g), lissez, ajoutez le beurre (115g), lissez, bassinage des œufs (2,7 pc) en 5 fois. Ajoutez les fruits macérés.</t>
  </si>
  <si>
    <t>≤26-27°C</t>
  </si>
  <si>
    <t>20 min (prepa)</t>
  </si>
  <si>
    <t>POINTER</t>
  </si>
  <si>
    <t>Pointez en étuve à 28°C, rabat, pointez de nouveau.</t>
  </si>
  <si>
    <t>120 min (repos)</t>
  </si>
  <si>
    <t>MÉLANGER</t>
  </si>
  <si>
    <t>Macaronade : mélangez poudre de noisettes (90g), sucre (60g), blancs d'œufs (1,09 pc), en poche.</t>
  </si>
  <si>
    <t>5 min (prepa)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</si>
  <si>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</si>
  <si>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</si>
  <si>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</si>
  <si>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</si>
  <si>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</si>
  <si>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35 min (cuisson)</t>
  </si>
  <si>
    <t>Transpercez à la base avec un pique, renversez pour le ressuage.</t>
  </si>
  <si>
    <t>40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</si>
  <si>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</si>
  <si>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</si>
  <si>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</si>
  <si>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</si>
  <si>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</si>
  <si>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</si>
  <si>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</si>
  <si>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</si>
  <si>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</si>
  <si>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</si>
  <si>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</si>
  <si>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</si>
  <si>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</si>
  <si>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</si>
  <si>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</si>
  <si>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</si>
  <si>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</si>
  <si>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</si>
  <si>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Panettone au chocolat (Ferrandi)</t>
  </si>
  <si>
    <t>Panettone au chocolat (Ferrandi)  FER-PANETTONE</t>
  </si>
  <si>
    <t>1.</t>
  </si>
  <si>
    <t>2.</t>
  </si>
  <si>
    <t xml:space="preserve">    Levain dur / levain ferme (rafraîchi, Ferrandi)</t>
  </si>
  <si>
    <t xml:space="preserve">    Eau (robinet - moy. France 2026)</t>
  </si>
  <si>
    <t xml:space="preserve">    Sucre blanc cristal sac 25 kg</t>
  </si>
  <si>
    <t>3.</t>
  </si>
  <si>
    <t xml:space="preserve">    Farine de gruau T45 (force boulangère)</t>
  </si>
  <si>
    <t>4.</t>
  </si>
  <si>
    <t xml:space="preserve">    OEUF (P) (conv.)</t>
  </si>
  <si>
    <t>5.</t>
  </si>
  <si>
    <t>6.</t>
  </si>
  <si>
    <t>7.</t>
  </si>
  <si>
    <t>8.</t>
  </si>
  <si>
    <t>9.</t>
  </si>
  <si>
    <t>10.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</si>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</sst>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6.0070173520468</v>
      </c>
    </row>
    <row r="12">
      <c r="A12" t="s" s="3">
        <v>17</v>
      </c>
      <c r="B12" s="4">
        <v>6.6744637244964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6.0070173520468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E7*7.4230555556</f>
        <v>0.519614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E8*0.27</f>
        <v>1.62</v>
      </c>
    </row>
    <row r="9">
      <c r="A9" t="s">
        <v>39</v>
      </c>
      <c r="B9" t="s">
        <v>40</v>
      </c>
      <c r="C9" t="s">
        <v>41</v>
      </c>
      <c r="D9" s="9">
        <v>0.263474</v>
      </c>
      <c r="E9" s="11">
        <f>D9*$B$2</f>
        <v>0.263474</v>
      </c>
      <c r="F9" t="s">
        <v>42</v>
      </c>
      <c r="G9" s="4">
        <f>E9*0.0042999948</f>
        <v>0.001133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42</v>
      </c>
      <c r="G10" s="4">
        <f>E10*12</f>
        <v>0.48</v>
      </c>
    </row>
    <row r="11">
      <c r="A11" t="s">
        <v>46</v>
      </c>
      <c r="B11" t="s">
        <v>47</v>
      </c>
      <c r="C11" t="s">
        <v>48</v>
      </c>
      <c r="D11" s="9">
        <v>0.008053</v>
      </c>
      <c r="E11" s="11">
        <f>D11*$B$2</f>
        <v>0.008053</v>
      </c>
      <c r="F11" t="s">
        <v>25</v>
      </c>
      <c r="G11" s="4">
        <f>E11*1.1999451006</f>
        <v>0.009663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25</v>
      </c>
      <c r="G12" s="4">
        <f>E12*0.75</f>
        <v>0.036</v>
      </c>
    </row>
    <row r="13">
      <c r="A13" t="s">
        <v>52</v>
      </c>
      <c r="B13" t="s">
        <v>53</v>
      </c>
      <c r="C13" t="s">
        <v>51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25</v>
      </c>
      <c r="G14" s="4">
        <f>E14*7.8</f>
        <v>0.546</v>
      </c>
    </row>
    <row r="15">
      <c r="A15" t="s">
        <v>57</v>
      </c>
      <c r="B15" t="s">
        <v>58</v>
      </c>
      <c r="C15" t="s">
        <v>56</v>
      </c>
      <c r="D15" s="9">
        <v>0.07</v>
      </c>
      <c r="E15" s="11">
        <f>D15*$B$2</f>
        <v>0.07</v>
      </c>
      <c r="F15" t="s">
        <v>25</v>
      </c>
      <c r="G15" s="4">
        <f>E15*3.8</f>
        <v>0.266</v>
      </c>
    </row>
    <row r="16">
      <c r="A16" t="s">
        <v>59</v>
      </c>
      <c r="B16" t="s">
        <v>60</v>
      </c>
      <c r="C16" t="s">
        <v>61</v>
      </c>
      <c r="D16" s="9">
        <v>0.05</v>
      </c>
      <c r="E16" s="11">
        <f>D16*$B$2</f>
        <v>0.05</v>
      </c>
      <c r="F16" t="s">
        <v>25</v>
      </c>
      <c r="G16" s="4">
        <f>E16*11</f>
        <v>0.55</v>
      </c>
    </row>
    <row r="17">
      <c r="A17" t="s">
        <v>62</v>
      </c>
      <c r="B17" t="s">
        <v>63</v>
      </c>
      <c r="C17" t="s">
        <v>61</v>
      </c>
      <c r="D17" s="9">
        <v>0.09</v>
      </c>
      <c r="E17" s="11">
        <f>D17*$B$2</f>
        <v>0.09</v>
      </c>
      <c r="F17" t="s">
        <v>25</v>
      </c>
      <c r="G17" s="4">
        <f>E17*10.5</f>
        <v>0.945</v>
      </c>
    </row>
    <row r="18">
      <c r="A18" t="s">
        <v>64</v>
      </c>
      <c r="B18" t="s">
        <v>65</v>
      </c>
      <c r="C18" t="s">
        <v>66</v>
      </c>
      <c r="D18" s="9">
        <v>0.115</v>
      </c>
      <c r="E18" s="11">
        <f>D18*$B$2</f>
        <v>0.115</v>
      </c>
      <c r="F18" t="s">
        <v>25</v>
      </c>
      <c r="G18" s="4">
        <f>E18*5.2</f>
        <v>0.598</v>
      </c>
    </row>
    <row r="19">
      <c r="A19" t="s">
        <v>67</v>
      </c>
      <c r="B19" t="s">
        <v>68</v>
      </c>
      <c r="C19" t="s">
        <v>69</v>
      </c>
      <c r="D19" s="9">
        <v>0.035</v>
      </c>
      <c r="E19" s="11">
        <f>D19*$B$2</f>
        <v>0.035</v>
      </c>
      <c r="F19" t="s">
        <v>42</v>
      </c>
      <c r="G19" s="4">
        <f>E19*1.05</f>
        <v>0.03675</v>
      </c>
    </row>
    <row r="20">
      <c r="A20" t="s">
        <v>70</v>
      </c>
      <c r="B20" t="s">
        <v>71</v>
      </c>
      <c r="C20" t="s">
        <v>72</v>
      </c>
      <c r="D20" s="9">
        <v>0.004</v>
      </c>
      <c r="E20" s="11">
        <f>D20*$B$2</f>
        <v>0.004</v>
      </c>
      <c r="F20" t="s">
        <v>25</v>
      </c>
      <c r="G20" s="4">
        <f>E20*2.2</f>
        <v>0.0088</v>
      </c>
    </row>
    <row r="21">
      <c r="A21" t="s">
        <v>73</v>
      </c>
      <c r="B21" t="s">
        <v>74</v>
      </c>
      <c r="C21" t="s">
        <v>75</v>
      </c>
      <c r="D21" s="9">
        <v>0.003</v>
      </c>
      <c r="E21" s="11">
        <f>D21*$B$2</f>
        <v>0.003</v>
      </c>
      <c r="F21" t="s">
        <v>25</v>
      </c>
      <c r="G21" s="4">
        <f>E21*0.35</f>
        <v>0.00105</v>
      </c>
    </row>
    <row r="22">
      <c r="A22" t="s">
        <v>76</v>
      </c>
      <c r="B22" t="s">
        <v>77</v>
      </c>
      <c r="C22" t="s">
        <v>78</v>
      </c>
      <c r="D22" s="9">
        <v>0.000474</v>
      </c>
      <c r="E22" s="11">
        <f>D22*$B$2</f>
        <v>0.000474</v>
      </c>
      <c r="F22" t="s">
        <v>25</v>
      </c>
      <c r="G22" s="4">
        <f>E22*5.7961359094</f>
        <v>0.002747</v>
      </c>
    </row>
    <row r="23">
      <c r="A23" t="s">
        <v>79</v>
      </c>
      <c r="B23" t="s">
        <v>80</v>
      </c>
      <c r="C23" t="s">
        <v>78</v>
      </c>
      <c r="D23" s="9">
        <v>0.143</v>
      </c>
      <c r="E23" s="11">
        <f>D23*$B$2</f>
        <v>0.143</v>
      </c>
      <c r="F23" t="s">
        <v>25</v>
      </c>
      <c r="G23" s="4">
        <f>E23*0.82</f>
        <v>0.11726</v>
      </c>
    </row>
    <row r="24">
      <c r="A24" t="s">
        <v>81</v>
      </c>
      <c r="B24" t="s">
        <v>82</v>
      </c>
      <c r="C24" t="s">
        <v>78</v>
      </c>
      <c r="D24" s="9">
        <v>0.03</v>
      </c>
      <c r="E24" s="11">
        <f>D24*$B$2</f>
        <v>0.03</v>
      </c>
      <c r="F24" t="s">
        <v>25</v>
      </c>
      <c r="G24" s="4">
        <f>E24*1.05</f>
        <v>0.0315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0.9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0.07</v>
      </c>
      <c r="E3" t="s">
        <v>25</v>
      </c>
      <c r="F3" t="s">
        <v>56</v>
      </c>
    </row>
    <row r="4">
      <c r="A4">
        <v>1</v>
      </c>
      <c r="B4" t="s">
        <v>92</v>
      </c>
      <c r="C4" t="s">
        <v>91</v>
      </c>
      <c r="D4" s="11">
        <v>0.07</v>
      </c>
      <c r="E4" t="s">
        <v>25</v>
      </c>
      <c r="F4" t="s">
        <v>34</v>
      </c>
    </row>
    <row r="5">
      <c r="A5">
        <v>1</v>
      </c>
      <c r="B5" t="s">
        <v>93</v>
      </c>
      <c r="C5" t="s">
        <v>91</v>
      </c>
      <c r="D5" s="11">
        <v>0.07</v>
      </c>
      <c r="E5" t="s">
        <v>25</v>
      </c>
      <c r="F5" t="s">
        <v>56</v>
      </c>
    </row>
    <row r="6">
      <c r="A6">
        <v>1</v>
      </c>
      <c r="B6" t="s">
        <v>94</v>
      </c>
      <c r="C6" t="s">
        <v>91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95</v>
      </c>
      <c r="C7" t="s">
        <v>88</v>
      </c>
      <c r="D7" s="11">
        <v>0.09</v>
      </c>
      <c r="E7" t="s">
        <v>25</v>
      </c>
      <c r="F7" t="s">
        <v>96</v>
      </c>
    </row>
    <row r="8">
      <c r="A8">
        <v>2</v>
      </c>
      <c r="B8" t="s">
        <v>97</v>
      </c>
      <c r="C8" t="s">
        <v>88</v>
      </c>
      <c r="D8" s="11">
        <v>0.018</v>
      </c>
      <c r="E8" t="s">
        <v>25</v>
      </c>
      <c r="F8" t="s">
        <v>96</v>
      </c>
    </row>
    <row r="9">
      <c r="A9">
        <v>3</v>
      </c>
      <c r="B9" t="s">
        <v>98</v>
      </c>
      <c r="C9" t="s">
        <v>91</v>
      </c>
      <c r="D9" s="11">
        <v>0</v>
      </c>
      <c r="E9" t="s">
        <v>25</v>
      </c>
      <c r="F9" t="s">
        <v>78</v>
      </c>
    </row>
    <row r="10">
      <c r="A10">
        <v>3</v>
      </c>
      <c r="B10" t="s">
        <v>99</v>
      </c>
      <c r="C10" t="s">
        <v>91</v>
      </c>
      <c r="D10" s="11">
        <v>0.009</v>
      </c>
      <c r="E10" t="s">
        <v>42</v>
      </c>
      <c r="F10" t="s">
        <v>41</v>
      </c>
    </row>
    <row r="11">
      <c r="A11">
        <v>3</v>
      </c>
      <c r="B11" t="s">
        <v>100</v>
      </c>
      <c r="C11" t="s">
        <v>91</v>
      </c>
      <c r="D11" s="11">
        <v>0.008</v>
      </c>
      <c r="E11" t="s">
        <v>25</v>
      </c>
      <c r="F11" t="s">
        <v>48</v>
      </c>
    </row>
    <row r="12">
      <c r="A12">
        <v>2</v>
      </c>
      <c r="B12" t="s">
        <v>101</v>
      </c>
      <c r="C12" t="s">
        <v>91</v>
      </c>
      <c r="D12" s="11">
        <v>0.024</v>
      </c>
      <c r="E12" t="s">
        <v>42</v>
      </c>
      <c r="F12" t="s">
        <v>41</v>
      </c>
    </row>
    <row r="13">
      <c r="A13">
        <v>2</v>
      </c>
      <c r="B13" t="s">
        <v>102</v>
      </c>
      <c r="C13" t="s">
        <v>91</v>
      </c>
      <c r="D13" s="11">
        <v>0.048</v>
      </c>
      <c r="E13" t="s">
        <v>25</v>
      </c>
      <c r="F13" t="s">
        <v>51</v>
      </c>
    </row>
    <row r="14">
      <c r="A14">
        <v>1</v>
      </c>
      <c r="B14" t="s">
        <v>103</v>
      </c>
      <c r="C14" t="s">
        <v>91</v>
      </c>
      <c r="D14" s="11">
        <v>0.23</v>
      </c>
      <c r="E14" t="s">
        <v>42</v>
      </c>
      <c r="F14" t="s">
        <v>41</v>
      </c>
    </row>
    <row r="15">
      <c r="A15">
        <v>1</v>
      </c>
      <c r="B15" t="s">
        <v>104</v>
      </c>
      <c r="C15" t="s">
        <v>91</v>
      </c>
      <c r="D15" s="11">
        <v>0.003</v>
      </c>
      <c r="E15" t="s">
        <v>25</v>
      </c>
      <c r="F15" t="s">
        <v>78</v>
      </c>
    </row>
    <row r="16">
      <c r="A16">
        <v>1</v>
      </c>
      <c r="B16" t="s">
        <v>105</v>
      </c>
      <c r="C16" t="s">
        <v>91</v>
      </c>
      <c r="D16" s="11">
        <v>0.075</v>
      </c>
      <c r="E16" t="s">
        <v>25</v>
      </c>
      <c r="F16" t="s">
        <v>51</v>
      </c>
    </row>
    <row r="17">
      <c r="A17">
        <v>1</v>
      </c>
      <c r="B17" t="s">
        <v>106</v>
      </c>
      <c r="C17" t="s">
        <v>91</v>
      </c>
      <c r="D17" s="11">
        <v>0.035</v>
      </c>
      <c r="E17" t="s">
        <v>42</v>
      </c>
      <c r="F17" t="s">
        <v>69</v>
      </c>
    </row>
    <row r="18">
      <c r="A18">
        <v>1</v>
      </c>
      <c r="B18" t="s">
        <v>107</v>
      </c>
      <c r="C18" t="s">
        <v>91</v>
      </c>
      <c r="D18" s="11">
        <v>0.003</v>
      </c>
      <c r="E18" t="s">
        <v>25</v>
      </c>
      <c r="F18" t="s">
        <v>75</v>
      </c>
    </row>
    <row r="19">
      <c r="A19">
        <v>1</v>
      </c>
      <c r="B19" t="s">
        <v>104</v>
      </c>
      <c r="C19" t="s">
        <v>91</v>
      </c>
      <c r="D19" s="11">
        <v>0.08</v>
      </c>
      <c r="E19" t="s">
        <v>25</v>
      </c>
      <c r="F19" t="s">
        <v>78</v>
      </c>
    </row>
    <row r="20">
      <c r="A20">
        <v>1</v>
      </c>
      <c r="B20" t="s">
        <v>108</v>
      </c>
      <c r="C20" t="s">
        <v>91</v>
      </c>
      <c r="D20" s="11">
        <v>0.004</v>
      </c>
      <c r="E20" t="s">
        <v>25</v>
      </c>
      <c r="F20" t="s">
        <v>72</v>
      </c>
    </row>
    <row r="21">
      <c r="A21">
        <v>1</v>
      </c>
      <c r="B21" t="s">
        <v>109</v>
      </c>
      <c r="C21" t="s">
        <v>88</v>
      </c>
      <c r="D21" s="11">
        <v>2.182</v>
      </c>
      <c r="E21" t="s">
        <v>38</v>
      </c>
      <c r="F21" t="s">
        <v>110</v>
      </c>
    </row>
    <row r="22">
      <c r="A22">
        <v>2</v>
      </c>
      <c r="B22" t="s">
        <v>111</v>
      </c>
      <c r="C22" t="s">
        <v>88</v>
      </c>
      <c r="D22" s="11">
        <v>0.12</v>
      </c>
      <c r="E22" t="s">
        <v>42</v>
      </c>
      <c r="F22" t="s">
        <v>110</v>
      </c>
    </row>
    <row r="23">
      <c r="A23">
        <v>3</v>
      </c>
      <c r="B23" t="s">
        <v>112</v>
      </c>
      <c r="C23" t="s">
        <v>91</v>
      </c>
      <c r="D23" s="11">
        <v>2.182</v>
      </c>
      <c r="E23" t="s">
        <v>38</v>
      </c>
      <c r="F23" t="s">
        <v>37</v>
      </c>
    </row>
    <row r="24">
      <c r="A24">
        <v>1</v>
      </c>
      <c r="B24" t="s">
        <v>105</v>
      </c>
      <c r="C24" t="s">
        <v>91</v>
      </c>
      <c r="D24" s="11">
        <v>0.175</v>
      </c>
      <c r="E24" t="s">
        <v>25</v>
      </c>
      <c r="F24" t="s">
        <v>51</v>
      </c>
    </row>
    <row r="25">
      <c r="A25">
        <v>1</v>
      </c>
      <c r="B25" t="s">
        <v>113</v>
      </c>
      <c r="C25" t="s">
        <v>91</v>
      </c>
      <c r="D25" s="11">
        <v>0.115</v>
      </c>
      <c r="E25" t="s">
        <v>25</v>
      </c>
      <c r="F25" t="s">
        <v>66</v>
      </c>
    </row>
    <row r="26">
      <c r="A26">
        <v>1</v>
      </c>
      <c r="B26" t="s">
        <v>109</v>
      </c>
      <c r="C26" t="s">
        <v>88</v>
      </c>
      <c r="D26" s="11">
        <v>2.727</v>
      </c>
      <c r="E26" t="s">
        <v>38</v>
      </c>
      <c r="F26" t="s">
        <v>110</v>
      </c>
    </row>
    <row r="27">
      <c r="A27">
        <v>2</v>
      </c>
      <c r="B27" t="s">
        <v>111</v>
      </c>
      <c r="C27" t="s">
        <v>88</v>
      </c>
      <c r="D27" s="11">
        <v>0.15</v>
      </c>
      <c r="E27" t="s">
        <v>42</v>
      </c>
      <c r="F27" t="s">
        <v>110</v>
      </c>
    </row>
    <row r="28">
      <c r="A28">
        <v>3</v>
      </c>
      <c r="B28" t="s">
        <v>112</v>
      </c>
      <c r="C28" t="s">
        <v>91</v>
      </c>
      <c r="D28" s="11">
        <v>2.727</v>
      </c>
      <c r="E28" t="s">
        <v>38</v>
      </c>
      <c r="F28" t="s">
        <v>37</v>
      </c>
    </row>
    <row r="29">
      <c r="A29">
        <v>1</v>
      </c>
      <c r="B29" t="s">
        <v>114</v>
      </c>
      <c r="C29" t="s">
        <v>91</v>
      </c>
      <c r="D29" s="11">
        <v>0.09</v>
      </c>
      <c r="E29" t="s">
        <v>25</v>
      </c>
      <c r="F29" t="s">
        <v>61</v>
      </c>
    </row>
    <row r="30">
      <c r="A30">
        <v>1</v>
      </c>
      <c r="B30" t="s">
        <v>104</v>
      </c>
      <c r="C30" t="s">
        <v>91</v>
      </c>
      <c r="D30" s="11">
        <v>0.06</v>
      </c>
      <c r="E30" t="s">
        <v>25</v>
      </c>
      <c r="F30" t="s">
        <v>78</v>
      </c>
    </row>
    <row r="31">
      <c r="A31">
        <v>1</v>
      </c>
      <c r="B31" t="s">
        <v>109</v>
      </c>
      <c r="C31" t="s">
        <v>88</v>
      </c>
      <c r="D31" s="11">
        <v>1.091</v>
      </c>
      <c r="E31" t="s">
        <v>38</v>
      </c>
      <c r="F31" t="s">
        <v>110</v>
      </c>
    </row>
    <row r="32">
      <c r="A32">
        <v>2</v>
      </c>
      <c r="B32" t="s">
        <v>111</v>
      </c>
      <c r="C32" t="s">
        <v>88</v>
      </c>
      <c r="D32" s="11">
        <v>0.06</v>
      </c>
      <c r="E32" t="s">
        <v>42</v>
      </c>
      <c r="F32" t="s">
        <v>110</v>
      </c>
    </row>
    <row r="33">
      <c r="A33">
        <v>3</v>
      </c>
      <c r="B33" t="s">
        <v>112</v>
      </c>
      <c r="C33" t="s">
        <v>91</v>
      </c>
      <c r="D33" s="11">
        <v>1.091</v>
      </c>
      <c r="E33" t="s">
        <v>38</v>
      </c>
      <c r="F33" t="s">
        <v>37</v>
      </c>
    </row>
    <row r="34">
      <c r="A34">
        <v>1</v>
      </c>
      <c r="B34" t="s">
        <v>115</v>
      </c>
      <c r="C34" t="s">
        <v>91</v>
      </c>
      <c r="D34" s="11">
        <v>0.05</v>
      </c>
      <c r="E34" t="s">
        <v>25</v>
      </c>
      <c r="F34" t="s">
        <v>61</v>
      </c>
    </row>
    <row r="35">
      <c r="A35">
        <v>1</v>
      </c>
      <c r="B35" t="s">
        <v>116</v>
      </c>
      <c r="C35" t="s">
        <v>91</v>
      </c>
      <c r="D35" s="11">
        <v>0.03</v>
      </c>
      <c r="E35" t="s">
        <v>25</v>
      </c>
      <c r="F35" t="s">
        <v>78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/>
      <c r="D2" t="s" s="14">
        <v>123</v>
      </c>
      <c r="E2" t="s" s="14"/>
      <c r="F2" t="s">
        <v>124</v>
      </c>
    </row>
    <row r="3">
      <c r="A3" t="s">
        <v>2</v>
      </c>
      <c r="B3">
        <v>2</v>
      </c>
      <c r="C3" t="s">
        <v>125</v>
      </c>
      <c r="D3" t="s" s="14">
        <v>126</v>
      </c>
      <c r="E3" t="s" s="14"/>
      <c r="F3" t="s">
        <v>127</v>
      </c>
    </row>
    <row r="4">
      <c r="A4" t="s">
        <v>2</v>
      </c>
      <c r="B4">
        <v>3</v>
      </c>
      <c r="C4" t="s">
        <v>128</v>
      </c>
      <c r="D4" t="s" s="14">
        <v>129</v>
      </c>
      <c r="E4" t="s" s="14">
        <v>130</v>
      </c>
      <c r="F4" t="s">
        <v>131</v>
      </c>
    </row>
    <row r="5">
      <c r="A5" t="s">
        <v>2</v>
      </c>
      <c r="B5">
        <v>4</v>
      </c>
      <c r="C5" t="s">
        <v>128</v>
      </c>
      <c r="D5" t="s" s="14">
        <v>132</v>
      </c>
      <c r="E5" t="s" s="14"/>
      <c r="F5" t="s">
        <v>133</v>
      </c>
    </row>
    <row r="6">
      <c r="A6" t="s">
        <v>2</v>
      </c>
      <c r="B6">
        <v>5</v>
      </c>
      <c r="C6" t="s">
        <v>134</v>
      </c>
      <c r="D6" t="s" s="14">
        <v>135</v>
      </c>
      <c r="E6" t="s" s="14">
        <v>136</v>
      </c>
      <c r="F6" t="s">
        <v>137</v>
      </c>
    </row>
    <row r="7">
      <c r="A7" t="s">
        <v>2</v>
      </c>
      <c r="B7">
        <v>6</v>
      </c>
      <c r="C7" t="s">
        <v>138</v>
      </c>
      <c r="D7" t="s" s="14">
        <v>139</v>
      </c>
      <c r="E7" t="s" s="14"/>
      <c r="F7" t="s">
        <v>140</v>
      </c>
    </row>
    <row r="8">
      <c r="A8" t="s">
        <v>2</v>
      </c>
      <c r="B8">
        <v>7</v>
      </c>
      <c r="C8" t="s">
        <v>141</v>
      </c>
      <c r="D8" t="s" s="14">
        <v>142</v>
      </c>
      <c r="E8" t="s" s="14"/>
      <c r="F8" t="s">
        <v>143</v>
      </c>
    </row>
    <row r="9">
      <c r="A9" t="s">
        <v>2</v>
      </c>
      <c r="B9">
        <v>8</v>
      </c>
      <c r="C9" t="s">
        <v>144</v>
      </c>
      <c r="D9" t="s" s="14">
        <v>145</v>
      </c>
      <c r="E9" t="s" s="14"/>
      <c r="F9" t="s">
        <v>131</v>
      </c>
    </row>
    <row r="10">
      <c r="A10" t="s">
        <v>2</v>
      </c>
      <c r="B10">
        <v>9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2</v>
      </c>
      <c r="B11">
        <v>10</v>
      </c>
      <c r="C11"/>
      <c r="D11" t="s" s="14">
        <v>150</v>
      </c>
      <c r="E11" t="s" s="14"/>
      <c r="F11" t="s">
        <v>151</v>
      </c>
    </row>
    <row r="12">
      <c r="A12" t="s">
        <v>152</v>
      </c>
      <c r="B12">
        <v>1</v>
      </c>
      <c r="C12"/>
      <c r="D12" t="s" s="14">
        <v>153</v>
      </c>
      <c r="E12" t="s" s="14">
        <v>154</v>
      </c>
      <c r="F12" t="s">
        <v>143</v>
      </c>
    </row>
    <row r="13">
      <c r="A13" t="s">
        <v>152</v>
      </c>
      <c r="B13">
        <v>2</v>
      </c>
      <c r="C13" t="s">
        <v>134</v>
      </c>
      <c r="D13" t="s" s="14">
        <v>155</v>
      </c>
      <c r="E13" t="s" s="14"/>
      <c r="F13" t="s">
        <v>143</v>
      </c>
    </row>
    <row r="14">
      <c r="A14" t="s">
        <v>152</v>
      </c>
      <c r="B14">
        <v>3</v>
      </c>
      <c r="C14" t="s">
        <v>156</v>
      </c>
      <c r="D14" t="s" s="14">
        <v>157</v>
      </c>
      <c r="E14" t="s" s="14"/>
      <c r="F14"/>
    </row>
    <row r="15">
      <c r="A15" t="s">
        <v>152</v>
      </c>
      <c r="B15">
        <v>4</v>
      </c>
      <c r="C15"/>
      <c r="D15" t="s" s="14">
        <v>158</v>
      </c>
      <c r="E15" t="s" s="14">
        <v>159</v>
      </c>
      <c r="F15" t="s">
        <v>160</v>
      </c>
    </row>
    <row r="16">
      <c r="A16" t="s">
        <v>161</v>
      </c>
      <c r="B16">
        <v>1</v>
      </c>
      <c r="C16" t="s">
        <v>162</v>
      </c>
      <c r="D16" t="s" s="14">
        <v>163</v>
      </c>
      <c r="E16" t="s" s="14">
        <v>164</v>
      </c>
      <c r="F16" t="s">
        <v>143</v>
      </c>
    </row>
    <row r="17">
      <c r="A17" t="s">
        <v>161</v>
      </c>
      <c r="B17">
        <v>2</v>
      </c>
      <c r="C17" t="s">
        <v>134</v>
      </c>
      <c r="D17" t="s" s="14">
        <v>165</v>
      </c>
      <c r="E17" t="s" s="14"/>
      <c r="F17"/>
    </row>
    <row r="18">
      <c r="A18" t="s">
        <v>161</v>
      </c>
      <c r="B18">
        <v>3</v>
      </c>
      <c r="C18" t="s">
        <v>166</v>
      </c>
      <c r="D18" t="s" s="14">
        <v>167</v>
      </c>
      <c r="E18" t="s" s="14">
        <v>168</v>
      </c>
      <c r="F18" t="s">
        <v>169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170</v>
      </c>
      <c r="B1"/>
      <c r="C1"/>
      <c r="D1"/>
    </row>
    <row r="2">
      <c r="A2" t="str" s="15">
        <f>"FER-PANETTONE · BOU.PAINS_VIENNOIS · référence : "&amp;Besoins!B3&amp;" "&amp;Besoins!C3&amp;" · multiplicateur réglable sur la feuille ""Besoins"""</f>
        <v>FER-PANETTONE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171</v>
      </c>
      <c r="B4"/>
      <c r="C4"/>
      <c r="D4"/>
    </row>
    <row r="5">
      <c r="A5" t="s" s="17">
        <v>172</v>
      </c>
      <c r="B5" t="str" s="14">
        <f>Procedure!D2</f>
        <v>Macérez raisins secs (70g), noix (70g) et cranberries (70g) dans le rhum (40g).</v>
      </c>
      <c r="C5"/>
      <c r="D5"/>
    </row>
    <row r="6">
      <c r="A6"/>
      <c r="B6" t="str">
        <f>Besoins!B15</f>
        <v>Raisins secs blonds sultanines</v>
      </c>
      <c r="C6" s="11">
        <f>Besoins!E15</f>
        <v>0.07</v>
      </c>
      <c r="D6" t="str">
        <f>Besoins!F15</f>
        <v>kg</v>
      </c>
    </row>
    <row r="7">
      <c r="A7"/>
      <c r="B7" t="str">
        <f>Besoins!B7</f>
        <v>CERNEAUX DE NOIX</v>
      </c>
      <c r="C7" s="11">
        <f>Besoins!E7</f>
        <v>0.07</v>
      </c>
      <c r="D7" t="str">
        <f>Besoins!F7</f>
        <v>kg</v>
      </c>
    </row>
    <row r="8">
      <c r="A8"/>
      <c r="B8" t="str">
        <f>Besoins!B14</f>
        <v>Cranberries séchées sucrées</v>
      </c>
      <c r="C8" s="11">
        <f>Besoins!E14</f>
        <v>0.07</v>
      </c>
      <c r="D8" t="str">
        <f>Besoins!F14</f>
        <v>kg</v>
      </c>
    </row>
    <row r="9">
      <c r="A9"/>
      <c r="B9" t="str">
        <f>Besoins!B10</f>
        <v>Rhum blanc (pâtisserie)</v>
      </c>
      <c r="C9" s="11">
        <f>Besoins!E10</f>
        <v>0.04</v>
      </c>
      <c r="D9" t="str">
        <f>Besoins!F10</f>
        <v>lt</v>
      </c>
    </row>
    <row r="10">
      <c r="A10" t="s" s="17">
        <v>173</v>
      </c>
      <c r="B10" t="str" s="14">
        <f>"[LAVER] "&amp;Procedure!D3</f>
        <v>[LAVER] Lavez le levain dur (90g) coupé en cubes dans l'eau sucrée (230g eau, 3g sucre).</v>
      </c>
      <c r="C10"/>
      <c r="D10"/>
    </row>
    <row r="11">
      <c r="A11"/>
      <c r="B11" t="s">
        <v>174</v>
      </c>
      <c r="C11" s="11">
        <f>'Besoins'!$B$2*0.09</f>
        <v>0.09</v>
      </c>
      <c r="D11" t="s">
        <v>25</v>
      </c>
    </row>
    <row r="12">
      <c r="A12"/>
      <c r="B12" t="s">
        <v>175</v>
      </c>
      <c r="C12" s="11">
        <f>'Besoins'!$B$2*0.23</f>
        <v>0.23</v>
      </c>
      <c r="D12" t="s">
        <v>42</v>
      </c>
    </row>
    <row r="13">
      <c r="A13"/>
      <c r="B13" t="s">
        <v>176</v>
      </c>
      <c r="C13" s="11">
        <f>'Besoins'!$B$2*0.003</f>
        <v>0.003</v>
      </c>
      <c r="D13" t="s">
        <v>25</v>
      </c>
    </row>
    <row r="14">
      <c r="A14" t="s" s="17">
        <v>177</v>
      </c>
      <c r="B14" t="str" s="14">
        <f>"[RAFRAÎCHIR] "&amp;Procedure!D4</f>
        <v>[RAFRAÎCHIR] Rafraîchi : mélangez le levain lavé (75g) avec farine (75g) et lait (35g), lissez, roulez serré, croix incisée, fermentez en étuve.</v>
      </c>
      <c r="C14"/>
      <c r="D14"/>
    </row>
    <row r="15">
      <c r="A15"/>
      <c r="B15" t="s">
        <v>178</v>
      </c>
      <c r="C15" s="11">
        <f>'Besoins'!$B$2*0.075</f>
        <v>0.075</v>
      </c>
      <c r="D15" t="s">
        <v>25</v>
      </c>
    </row>
    <row r="16">
      <c r="A16"/>
      <c r="B16" t="str">
        <f>Besoins!B19</f>
        <v>Lait entier UHT 3,5% MG brique 1L</v>
      </c>
      <c r="C16" s="11">
        <f>Besoins!E19</f>
        <v>0.035</v>
      </c>
      <c r="D16" t="str">
        <f>Besoins!F19</f>
        <v>lt</v>
      </c>
    </row>
    <row r="17">
      <c r="A17"/>
      <c r="B17" t="str" s="18">
        <f>"ℹ "&amp;Procedure!E4</f>
        <v>ℹ</v>
      </c>
      <c r="C17"/>
      <c r="D17"/>
    </row>
    <row r="18">
      <c r="A18" t="s" s="17">
        <v>179</v>
      </c>
      <c r="B18" t="str" s="14">
        <f>"[RAFRAÎCHIR] "&amp;Procedure!D5</f>
        <v>[RAFRAÎCHIR] Dissolvez le levain rafraîchi avec sel (3g), sucre (80g), levure (4g) et jaunes (2,18 pc). Incorporez la farine (175g), frasez, pétrissez jusqu'au lissage.</v>
      </c>
      <c r="C18"/>
      <c r="D18"/>
    </row>
    <row r="19">
      <c r="A19"/>
      <c r="B19" t="str">
        <f>Besoins!B21</f>
        <v>Sel fin de cuisine</v>
      </c>
      <c r="C19" s="11">
        <f>Besoins!E21</f>
        <v>0.003</v>
      </c>
      <c r="D19" t="str">
        <f>Besoins!F21</f>
        <v>kg</v>
      </c>
    </row>
    <row r="20">
      <c r="A20"/>
      <c r="B20" t="s">
        <v>176</v>
      </c>
      <c r="C20" s="11">
        <f>'Besoins'!$B$2*0.08</f>
        <v>0.08</v>
      </c>
      <c r="D20" t="s">
        <v>25</v>
      </c>
    </row>
    <row r="21">
      <c r="A21"/>
      <c r="B21" t="str">
        <f>Besoins!B20</f>
        <v>Levure fraîche de boulanger</v>
      </c>
      <c r="C21" s="11">
        <f>Besoins!E20</f>
        <v>0.004</v>
      </c>
      <c r="D21" t="str">
        <f>Besoins!F20</f>
        <v>kg</v>
      </c>
    </row>
    <row r="22">
      <c r="A22"/>
      <c r="B22" t="s">
        <v>180</v>
      </c>
      <c r="C22" s="11">
        <f>'Besoins'!$B$2*2.182</f>
        <v>2.182</v>
      </c>
      <c r="D22" t="s">
        <v>38</v>
      </c>
    </row>
    <row r="23">
      <c r="A23"/>
      <c r="B23" t="s">
        <v>178</v>
      </c>
      <c r="C23" s="11">
        <f>'Besoins'!$B$2*0.175</f>
        <v>0.175</v>
      </c>
      <c r="D23" t="s">
        <v>25</v>
      </c>
    </row>
    <row r="24">
      <c r="A24" t="s" s="17">
        <v>181</v>
      </c>
      <c r="B24" t="str" s="14">
        <f>"[INCORPORER] "&amp;Procedure!D6</f>
        <v>[INCORPORER] Ajoutez le sucre (60g), lissez, ajoutez le beurre (115g), lissez, bassinage des œufs (2,7 pc) en 5 fois. Ajoutez les fruits macérés.</v>
      </c>
      <c r="C24"/>
      <c r="D24"/>
    </row>
    <row r="25">
      <c r="A25"/>
      <c r="B25" t="s">
        <v>176</v>
      </c>
      <c r="C25" s="11">
        <f>'Besoins'!$B$2*0.06</f>
        <v>0.06</v>
      </c>
      <c r="D25" t="s">
        <v>25</v>
      </c>
    </row>
    <row r="26">
      <c r="A26"/>
      <c r="B26" t="str">
        <f>Besoins!B18</f>
        <v>Beurre doux 82% MG plaquette</v>
      </c>
      <c r="C26" s="11">
        <f>Besoins!E18</f>
        <v>0.115</v>
      </c>
      <c r="D26" t="str">
        <f>Besoins!F18</f>
        <v>kg</v>
      </c>
    </row>
    <row r="27">
      <c r="A27"/>
      <c r="B27" t="s">
        <v>180</v>
      </c>
      <c r="C27" s="11">
        <f>'Besoins'!$B$2*2.727</f>
        <v>2.727</v>
      </c>
      <c r="D27" t="s">
        <v>38</v>
      </c>
    </row>
    <row r="28">
      <c r="A28"/>
      <c r="B28" t="str" s="18">
        <f>"ℹ "&amp;Procedure!E6</f>
        <v>ℹ</v>
      </c>
      <c r="C28"/>
      <c r="D28"/>
    </row>
    <row r="29">
      <c r="A29" t="s" s="17">
        <v>182</v>
      </c>
      <c r="B29" t="str" s="14">
        <f>"[POINTER] "&amp;Procedure!D7</f>
        <v>[POINTER] Pointez en étuve à 28°C, rabat, pointez de nouveau.</v>
      </c>
      <c r="C29"/>
      <c r="D29"/>
    </row>
    <row r="30">
      <c r="A30" t="s" s="17">
        <v>183</v>
      </c>
      <c r="B30" t="str" s="14">
        <f>"[MÉLANGER] "&amp;Procedure!D8</f>
        <v>[MÉLANGER] Macaronade : mélangez poudre de noisettes (90g), sucre (60g), blancs d'œufs (1,09 pc), en poche.</v>
      </c>
      <c r="C30"/>
      <c r="D30"/>
    </row>
    <row r="31">
      <c r="A31"/>
      <c r="B31" t="str">
        <f>Besoins!B17</f>
        <v>Poudre de noisette</v>
      </c>
      <c r="C31" s="11">
        <f>Besoins!E17</f>
        <v>0.09</v>
      </c>
      <c r="D31" t="str">
        <f>Besoins!F17</f>
        <v>kg</v>
      </c>
    </row>
    <row r="32">
      <c r="A32"/>
      <c r="B32" t="s">
        <v>180</v>
      </c>
      <c r="C32" s="11">
        <f>'Besoins'!$B$2*1.091</f>
        <v>1.091</v>
      </c>
      <c r="D32" t="s">
        <v>38</v>
      </c>
    </row>
    <row r="33">
      <c r="A33" t="s" s="17">
        <v>184</v>
      </c>
      <c r="B33" t="str" s="14">
        <f>"[CORNER] "&amp;Procedure!D9</f>
        <v>[CORNER] Boulez très serré à la corne, dans les moules. Apprêt en étuve à 27°C.</v>
      </c>
      <c r="C33"/>
      <c r="D33"/>
    </row>
    <row r="34">
      <c r="A34" t="s" s="17">
        <v>185</v>
      </c>
      <c r="B34" t="str" s="14">
        <f>"[POCHER] "&amp;Procedure!D10</f>
        <v>[POCHER] Macaronade à la poche, amandes effilées (50g), sucre glace (30g), enfournez four ventilé.</v>
      </c>
      <c r="C34"/>
      <c r="D34"/>
    </row>
    <row r="35">
      <c r="A35"/>
      <c r="B35" t="str">
        <f>Besoins!B16</f>
        <v>Amandes effilées</v>
      </c>
      <c r="C35" s="11">
        <f>Besoins!E16</f>
        <v>0.05</v>
      </c>
      <c r="D35" t="str">
        <f>Besoins!F16</f>
        <v>kg</v>
      </c>
    </row>
    <row r="36">
      <c r="A36"/>
      <c r="B36" t="str">
        <f>Besoins!B24</f>
        <v>Sucre glace tamisé</v>
      </c>
      <c r="C36" s="11">
        <f>Besoins!E24</f>
        <v>0.03</v>
      </c>
      <c r="D36" t="str">
        <f>Besoins!F24</f>
        <v>kg</v>
      </c>
    </row>
    <row r="37">
      <c r="A37"/>
      <c r="B37" t="str" s="18">
        <f>"ℹ "&amp;Procedure!E10</f>
        <v>ℹ</v>
      </c>
      <c r="C37"/>
      <c r="D37"/>
    </row>
    <row r="38">
      <c r="A38" t="s" s="17">
        <v>186</v>
      </c>
      <c r="B38" t="str" s="14">
        <f>Procedure!D11</f>
        <v>Transpercez à la base avec un pique, renversez pour le ressuage.</v>
      </c>
      <c r="C38"/>
      <c r="D38"/>
    </row>
    <row r="39">
      <c r="A39"/>
      <c r="B39"/>
      <c r="C39"/>
      <c r="D39"/>
    </row>
    <row r="40">
      <c r="A40" t="s" s="16">
        <v>187</v>
      </c>
      <c r="B40"/>
      <c r="C40"/>
      <c r="D40"/>
    </row>
    <row r="41">
      <c r="A41" t="s" s="17">
        <v>172</v>
      </c>
      <c r="B41" t="str" s="14">
        <f>Procedure!D12</f>
        <v>Dans la cuve du robot (crochet), verser le levain tout point (60g) avec l'eau (80g) à 35°C, mélanger pour diluer jusqu'à petites bulles.</v>
      </c>
      <c r="C41"/>
      <c r="D41"/>
    </row>
    <row r="42">
      <c r="A42"/>
      <c r="B42" t="s">
        <v>188</v>
      </c>
      <c r="C42" s="11">
        <f>'Besoins'!$B$2*0.018</f>
        <v>0.018</v>
      </c>
      <c r="D42" t="s">
        <v>25</v>
      </c>
    </row>
    <row r="43">
      <c r="A43"/>
      <c r="B43" t="s">
        <v>175</v>
      </c>
      <c r="C43" s="11">
        <f>'Besoins'!$B$2*0.024</f>
        <v>0.024</v>
      </c>
      <c r="D43" t="s">
        <v>42</v>
      </c>
    </row>
    <row r="44">
      <c r="A44"/>
      <c r="B44" t="str" s="18">
        <f>"ℹ "&amp;Procedure!E12</f>
        <v>ℹ</v>
      </c>
      <c r="C44"/>
      <c r="D44"/>
    </row>
    <row r="45">
      <c r="A45" t="s" s="17">
        <v>173</v>
      </c>
      <c r="B45" t="str" s="14">
        <f>"[INCORPORER] "&amp;Procedure!D13</f>
        <v>[INCORPORER] Incorporer la farine de meule T80 (160g), mélanger 5 min vitesse lente.</v>
      </c>
      <c r="C45"/>
      <c r="D45"/>
    </row>
    <row r="46">
      <c r="A46"/>
      <c r="B46" t="str">
        <f>Besoins!B12</f>
        <v>Farine de blé T80 semi-complète</v>
      </c>
      <c r="C46" s="11">
        <f>Besoins!E12</f>
        <v>0.048</v>
      </c>
      <c r="D46" t="str">
        <f>Besoins!F12</f>
        <v>kg</v>
      </c>
    </row>
    <row r="47">
      <c r="A47" t="s" s="17">
        <v>177</v>
      </c>
      <c r="B47" t="str" s="14">
        <f>"[DÉBARRASSER] "&amp;Procedure!D14</f>
        <v>[DÉBARRASSER] Débarrasser sur le plan de travail, pétrir en rabattant, façonner une boule lisse.</v>
      </c>
      <c r="C47"/>
      <c r="D47"/>
    </row>
    <row r="48">
      <c r="A48" t="s" s="17">
        <v>179</v>
      </c>
      <c r="B48" t="str" s="14">
        <f>Procedure!D15</f>
        <v>Conserver en bocal hermétique jusqu'à ce qu'il ait doublé de volume, commence à s'affaisser, crevasses et déchirures en surface.</v>
      </c>
      <c r="C48"/>
      <c r="D48"/>
    </row>
    <row r="49">
      <c r="A49"/>
      <c r="B49" t="str" s="18">
        <f>"ℹ "&amp;Procedure!E15</f>
        <v>ℹ</v>
      </c>
      <c r="C49"/>
      <c r="D49"/>
    </row>
    <row r="50">
      <c r="A50"/>
      <c r="B50"/>
      <c r="C50"/>
      <c r="D50"/>
    </row>
    <row r="51">
      <c r="A51" t="s" s="16">
        <v>189</v>
      </c>
      <c r="B51"/>
      <c r="C51"/>
      <c r="D51"/>
    </row>
    <row r="52">
      <c r="A52" t="s" s="17">
        <v>172</v>
      </c>
      <c r="B52" t="str" s="14">
        <f>"[VERSER] "&amp;Procedure!D16</f>
        <v>[VERSER] Dans un saladier, verser le miel (5g) et l'eau (100g) à 45°C, mélanger pour dissoudre.</v>
      </c>
      <c r="C52"/>
      <c r="D52"/>
    </row>
    <row r="53">
      <c r="A53"/>
      <c r="B53" t="str">
        <f>Besoins!B22</f>
        <v>Miel toutes fleurs vrac</v>
      </c>
      <c r="C53" s="11">
        <f>Besoins!E22</f>
        <v>0.000474</v>
      </c>
      <c r="D53" t="str">
        <f>Besoins!F22</f>
        <v>kg</v>
      </c>
    </row>
    <row r="54">
      <c r="A54"/>
      <c r="B54" t="s">
        <v>175</v>
      </c>
      <c r="C54" s="11">
        <f>'Besoins'!$B$2*0.0094736842</f>
        <v>0.009474</v>
      </c>
      <c r="D54" t="s">
        <v>42</v>
      </c>
    </row>
    <row r="55">
      <c r="A55"/>
      <c r="B55" t="str" s="18">
        <f>"ℹ "&amp;Procedure!E16</f>
        <v>ℹ</v>
      </c>
      <c r="C55"/>
      <c r="D55"/>
    </row>
    <row r="56">
      <c r="A56" t="s" s="17">
        <v>173</v>
      </c>
      <c r="B56" t="str" s="14">
        <f>"[INCORPORER] "&amp;Procedure!D17</f>
        <v>[INCORPORER] Incorporer la farine de seigle (85g) au fouet.</v>
      </c>
      <c r="C56"/>
      <c r="D56"/>
    </row>
    <row r="57">
      <c r="A57"/>
      <c r="B57" t="str">
        <f>Besoins!B11</f>
        <v>Farine de seigle T130</v>
      </c>
      <c r="C57" s="11">
        <f>Besoins!E11</f>
        <v>0.008053</v>
      </c>
      <c r="D57" t="str">
        <f>Besoins!F11</f>
        <v>kg</v>
      </c>
    </row>
    <row r="58">
      <c r="A58" t="s" s="17">
        <v>177</v>
      </c>
      <c r="B58" t="str" s="14">
        <f>"[METTRE] "&amp;Procedure!D18</f>
        <v>[METTRE] Mettre dans un bocal propre, réserver au chaud jusqu'à odeur marquée et grosses bulles, texture façon mousse au chocolat.</v>
      </c>
      <c r="C58"/>
      <c r="D58"/>
    </row>
    <row r="59">
      <c r="A59"/>
      <c r="B59" t="str" s="18">
        <f>"ℹ "&amp;Procedure!E18</f>
        <v>ℹ</v>
      </c>
      <c r="C59"/>
      <c r="D59"/>
    </row>
    <row r="60">
      <c r="A60"/>
      <c r="B60"/>
      <c r="C60"/>
      <c r="D60"/>
    </row>
    <row r="61">
      <c r="A61" t="s" s="19">
        <v>22</v>
      </c>
      <c r="B61"/>
      <c r="C61"/>
      <c r="D61"/>
    </row>
  </sheetData>
  <sheetProtection sheet="1"/>
  <mergeCells count="30">
    <mergeCell ref="A1:D1"/>
    <mergeCell ref="A2:D2"/>
    <mergeCell ref="A4:D4"/>
    <mergeCell ref="B5:D5"/>
    <mergeCell ref="B10:D10"/>
    <mergeCell ref="B14:D14"/>
    <mergeCell ref="B17:D17"/>
    <mergeCell ref="B18:D18"/>
    <mergeCell ref="B24:D24"/>
    <mergeCell ref="B28:D28"/>
    <mergeCell ref="B29:D29"/>
    <mergeCell ref="B30:D30"/>
    <mergeCell ref="B33:D33"/>
    <mergeCell ref="B34:D34"/>
    <mergeCell ref="B37:D37"/>
    <mergeCell ref="B38:D38"/>
    <mergeCell ref="A40:D40"/>
    <mergeCell ref="B41:D41"/>
    <mergeCell ref="B44:D44"/>
    <mergeCell ref="B45:D45"/>
    <mergeCell ref="B47:D47"/>
    <mergeCell ref="B48:D48"/>
    <mergeCell ref="B49:D49"/>
    <mergeCell ref="A51:D51"/>
    <mergeCell ref="B52:D52"/>
    <mergeCell ref="B55:D55"/>
    <mergeCell ref="B56:D56"/>
    <mergeCell ref="B58:D58"/>
    <mergeCell ref="B59:D59"/>
    <mergeCell ref="A61:D6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