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des rois (Ferrandi)" sheetId="1" r:id="rId1"/>
    <sheet name="Dorure au lait (Ferrandi)" sheetId="2" r:id="rId2"/>
    <sheet name="Sirop de sucre pour badigeonnag" sheetId="3" r:id="rId3"/>
    <sheet name="MIROIR ORANGE ET ZESTE DE CITRO" sheetId="4" r:id="rId4"/>
    <sheet name="BISCUIT DUCHESSE (FEUILLES)" sheetId="5" r:id="rId5"/>
    <sheet name="BISCUIT DUCHESSE" sheetId="6" r:id="rId6"/>
    <sheet name="COULIS D'ORANGE (B)" sheetId="7" r:id="rId7"/>
    <sheet name="EXTRAIT D'ORANGE" sheetId="8" r:id="rId8"/>
    <sheet name="ORANGE (P)" sheetId="9" r:id="rId9"/>
    <sheet name="MOUSSE à L'ORANGE II" sheetId="10" r:id="rId10"/>
    <sheet name="MERINGUE CUITE" sheetId="11" r:id="rId11"/>
    <sheet name="GELÉE D'ORANGE" sheetId="12" r:id="rId12"/>
  </sheets>
</workbook>
</file>

<file path=xl/sharedStrings.xml><?xml version="1.0" encoding="utf-8"?>
<sst xmlns="http://schemas.openxmlformats.org/spreadsheetml/2006/main" count="97" uniqueCount="97">
  <si>
    <t>Brioche des rois (Ferrandi)</t>
  </si>
  <si>
    <t>Annotations</t>
  </si>
  <si>
    <t>Quantité souhaitée</t>
  </si>
  <si>
    <t>kg</t>
  </si>
  <si>
    <t>référence : 0,905 kg</t>
  </si>
  <si>
    <t>Brioche des rois (Ferrandi)  FER-BRIOCHROIS</t>
  </si>
  <si>
    <t>Ingrédients</t>
  </si>
  <si>
    <t xml:space="preserve">    Farine de gruau T45 (force boulangère)</t>
  </si>
  <si>
    <t xml:space="preserve">    OEUF (P) (conv.)</t>
  </si>
  <si>
    <t>pc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</si>
  <si>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</si>
  <si>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</si>
  <si>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</si>
  <si>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</si>
  <si>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Eau de fleur d'oranger — à réactualiser</t>
  </si>
  <si>
    <t>lt</t>
  </si>
  <si>
    <t xml:space="preserve">    Dorure au lait (Ferrandi) — voir l'onglet "Dorure au lait (Ferrandi)"</t>
  </si>
  <si>
    <t xml:space="preserve">    Sirop de sucre pour badigeonnage (Ferrandi) — voir l'onglet "Sirop de sucre pour badigeonnag"</t>
  </si>
  <si>
    <t xml:space="preserve">    MIROIR ORANGE ET ZESTE DE CITRON VERT — voir l'onglet "MIROIR ORANGE ET ZESTE DE CITRO"</t>
  </si>
  <si>
    <t xml:space="preserve">    Sucre en grains n°100 (brioche)</t>
  </si>
  <si>
    <t>1.</t>
  </si>
  <si>
    <t>[FRASER] Frasez farine (250g), œufs (3 pc), sel (5g) et levure (10g), 5 min lent.</t>
  </si>
  <si>
    <t>2.</t>
  </si>
  <si>
    <t>[PÉTRIR] Pétrissez 6-8 min moyen, incorporez beurre (140g), sucre (30g) et eau de fleur d'oranger (8g), 6-8 min moyen.</t>
  </si>
  <si>
    <t>ℹ ≤24°C</t>
  </si>
  <si>
    <t>3.</t>
  </si>
  <si>
    <t>[POINTER] Pointez avec rabat après 30 min. Boulez, détendez au réfrigérateur.</t>
  </si>
  <si>
    <t>4.</t>
  </si>
  <si>
    <t>[FAÇONNER] Façonnez deux baguettes de 55cm, assemblez en couronnes. Dorez à la dorure au lait.</t>
  </si>
  <si>
    <t>5.</t>
  </si>
  <si>
    <t>[APPRÊTER] Apprêt en étuve à 28°C.</t>
  </si>
  <si>
    <t>6.</t>
  </si>
  <si>
    <t>[DORER] Dorez de nouveau, enfournez.</t>
  </si>
  <si>
    <t>ℹ 180°C</t>
  </si>
  <si>
    <t>7.</t>
  </si>
  <si>
    <t>[CONFIRE] Badigeonnez de sirop (375g), fruits confits (160g), sucre en grains (30g) à la sortie.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</si>
  <si>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</si>
  <si>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</si>
  <si>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</si>
  <si>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</si>
  <si>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</si>
  <si>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</si>
  <si>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</si>
  <si>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</si>
  <si>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</si>
  <si>
    <t>Sirop de sucre pour badigeonnage (Ferrandi)</t>
  </si>
  <si>
    <t>référence : 0,375 kg — lot unique couvrant tous les usages</t>
  </si>
  <si>
    <t>Sirop de sucre pour badigeonnage (Ferrandi)  FER-SIROP-SUCRE</t>
  </si>
  <si>
    <t xml:space="preserve">    Eau (robinet - moy. France 2026)</t>
  </si>
  <si>
    <t>[PORTER] Portez à ébullition l'eau (250g) avec le sucre (125g).</t>
  </si>
  <si>
    <t>[REFROIDIR] Laissez refroidir avant utilisation (badigeonnage au pinceau à la sortie du four).</t>
  </si>
  <si>
    <t>MIROIR ORANGE ET ZESTE DE CITRON VERT</t>
  </si>
  <si>
    <t>référence : 60 pc — lot unique couvrant tous les usages</t>
  </si>
  <si>
    <t>MIROIR ORANGE ET ZESTE DE CITRON VERT  00000556</t>
  </si>
  <si>
    <t xml:space="preserve">    BISCUIT DUCHESSE (FEUILLES) — voir l'onglet "BISCUIT DUCHESSE (FEUILLES)"</t>
  </si>
  <si>
    <t xml:space="preserve">    COULIS D'ORANGE (B) — voir l'onglet "COULIS D'ORANGE (B)"</t>
  </si>
  <si>
    <t xml:space="preserve">    MOUSSE à L'ORANGE II — voir l'onglet "MOUSSE à L'ORANGE II"</t>
  </si>
  <si>
    <t xml:space="preserve">    GELÉE D'ORANGE — voir l'onglet "GELÉE D'ORANGE"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</si>
  <si>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</si>
  <si>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</si>
  <si>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</si>
  <si>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</si>
  <si>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</si>
  <si>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</si>
  <si>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</si>
  <si>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</si>
  <si>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SUCRE (S2)</t>
  </si>
  <si>
    <t xml:space="preserve">    FARINE (FLEUR DE FROMENT)</t>
  </si>
  <si>
    <t xml:space="preserve">    BROYAGE D'AMANDES 50/50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</si>
  <si>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</si>
  <si>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</si>
  <si>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</si>
  <si>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</si>
  <si>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</si>
  <si>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</si>
  <si>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</si>
  <si>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</si>
  <si>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</si>
  <si>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</si>
  <si>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</si>
  <si>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</si>
  <si>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</si>
  <si>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</si>
  <si>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MOUSSE à L'ORANGE II</t>
  </si>
  <si>
    <t>référence : 0,23 kg — lot unique couvrant tous les usages</t>
  </si>
  <si>
    <t>MOUSSE à L'ORANGE II  00000691</t>
  </si>
  <si>
    <t xml:space="preserve">    CREME FRAOECHE</t>
  </si>
  <si>
    <t xml:space="preserve">    PULPE D'ORANGE (conv.)</t>
  </si>
  <si>
    <t xml:space="preserve">    GELATINE EN FEUILLES (P) (conv.)</t>
  </si>
  <si>
    <t xml:space="preserve">    MERINGUE CUITE — voir l'onglet "MERINGUE CUITE"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</si>
  <si>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</si>
  <si>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</si>
  <si>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</si>
  <si>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</si>
  <si>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>GELÉE D'ORANGE</t>
  </si>
  <si>
    <t>référence : 0,92 kg — lot unique couvrant tous les usages</t>
  </si>
  <si>
    <t>GELÉE D'ORANGE  00000177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</si>
</sst>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B2*0.2762430939</f>
        <v>0.25</v>
      </c>
      <c r="D6" t="s">
        <v>3</v>
      </c>
      <c r="E6" t="s" s="8"/>
    </row>
    <row r="7">
      <c r="A7"/>
      <c r="B7" t="s">
        <v>8</v>
      </c>
      <c r="C7" s="10">
        <f>B2*3.3149171271</f>
        <v>3</v>
      </c>
      <c r="D7" t="s">
        <v>9</v>
      </c>
      <c r="E7" t="s" s="8"/>
    </row>
    <row r="8">
      <c r="A8"/>
      <c r="B8" t="s">
        <v>10</v>
      </c>
      <c r="C8" s="10">
        <f>B2*0.0055248619</f>
        <v>0.005</v>
      </c>
      <c r="D8" t="s">
        <v>3</v>
      </c>
      <c r="E8" t="s" s="8"/>
    </row>
    <row r="9">
      <c r="A9"/>
      <c r="B9" t="s">
        <v>11</v>
      </c>
      <c r="C9" s="10">
        <f>B2*0.0110497238</f>
        <v>0.01</v>
      </c>
      <c r="D9" t="s">
        <v>3</v>
      </c>
      <c r="E9" t="s" s="8"/>
    </row>
    <row r="10">
      <c r="A10"/>
      <c r="B10" t="s">
        <v>12</v>
      </c>
      <c r="C10" s="10">
        <f>B2*0.0331491713</f>
        <v>0.03</v>
      </c>
      <c r="D10" t="s">
        <v>3</v>
      </c>
      <c r="E10" t="s" s="8"/>
    </row>
    <row r="11">
      <c r="A11"/>
      <c r="B11" t="s">
        <v>13</v>
      </c>
      <c r="C11" s="10">
        <f>B2*0.1546961326</f>
        <v>0.14</v>
      </c>
      <c r="D11" t="s">
        <v>3</v>
      </c>
      <c r="E11" t="s" s="8"/>
    </row>
    <row r="12">
      <c r="A12"/>
      <c r="B12" t="s">
        <v>14</v>
      </c>
      <c r="C12" s="10">
        <f>B2*0.008839779</f>
        <v>0.008</v>
      </c>
      <c r="D12" t="s">
        <v>15</v>
      </c>
      <c r="E12" t="s" s="8"/>
    </row>
    <row r="13">
      <c r="A13"/>
      <c r="B13" t="s">
        <v>16</v>
      </c>
      <c r="C13" s="10">
        <f>B2*0.0497237569</f>
        <v>0.045</v>
      </c>
      <c r="D13" t="s">
        <v>3</v>
      </c>
      <c r="E13" t="s" s="8"/>
    </row>
    <row r="14">
      <c r="A14"/>
      <c r="B14" t="s">
        <v>17</v>
      </c>
      <c r="C14" s="10">
        <f>B2*0.4143646409</f>
        <v>0.375</v>
      </c>
      <c r="D14" t="s">
        <v>3</v>
      </c>
      <c r="E14" t="s" s="8"/>
    </row>
    <row r="15">
      <c r="A15"/>
      <c r="B15" t="s">
        <v>18</v>
      </c>
      <c r="C15" s="10">
        <f>B2*0.1767955801</f>
        <v>0.16</v>
      </c>
      <c r="D15" t="s">
        <v>3</v>
      </c>
      <c r="E15" t="s" s="8"/>
    </row>
    <row r="16">
      <c r="A16"/>
      <c r="B16" t="s">
        <v>19</v>
      </c>
      <c r="C16" s="10">
        <f>B2*0.0331491713</f>
        <v>0.03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7</v>
      </c>
      <c r="C19" s="10">
        <f>B2*0.2762430939</f>
        <v>0.25</v>
      </c>
      <c r="D19" t="s">
        <v>3</v>
      </c>
      <c r="E19" t="s" s="8"/>
    </row>
    <row r="20">
      <c r="A20"/>
      <c r="B20" t="s">
        <v>8</v>
      </c>
      <c r="C20" s="10">
        <f>B2*3.3149171271</f>
        <v>3</v>
      </c>
      <c r="D20" t="s">
        <v>9</v>
      </c>
      <c r="E20" t="s" s="8"/>
    </row>
    <row r="21">
      <c r="A21"/>
      <c r="B21" t="s">
        <v>10</v>
      </c>
      <c r="C21" s="10">
        <f>B2*0.0055248619</f>
        <v>0.005</v>
      </c>
      <c r="D21" t="s">
        <v>3</v>
      </c>
      <c r="E21" t="s" s="8"/>
    </row>
    <row r="22">
      <c r="A22"/>
      <c r="B22" t="s">
        <v>11</v>
      </c>
      <c r="C22" s="10">
        <f>B2*0.0110497238</f>
        <v>0.01</v>
      </c>
      <c r="D22" t="s">
        <v>3</v>
      </c>
      <c r="E22" t="s" s="8"/>
    </row>
    <row r="23">
      <c r="A23" t="s" s="11">
        <v>22</v>
      </c>
      <c r="B23" t="s" s="12">
        <v>23</v>
      </c>
      <c r="C23"/>
      <c r="D23"/>
      <c r="E23" t="s" s="8"/>
    </row>
    <row r="24">
      <c r="A24"/>
      <c r="B24" t="s">
        <v>13</v>
      </c>
      <c r="C24" s="10">
        <f>B2*0.1546961326</f>
        <v>0.14</v>
      </c>
      <c r="D24" t="s">
        <v>3</v>
      </c>
      <c r="E24" t="s" s="8"/>
    </row>
    <row r="25">
      <c r="A25"/>
      <c r="B25" t="s">
        <v>12</v>
      </c>
      <c r="C25" s="10">
        <f>B2*0.0331491713</f>
        <v>0.03</v>
      </c>
      <c r="D25" t="s">
        <v>3</v>
      </c>
      <c r="E25" t="s" s="8"/>
    </row>
    <row r="26">
      <c r="A26"/>
      <c r="B26" t="s">
        <v>14</v>
      </c>
      <c r="C26" s="10">
        <f>B2*0.008839779</f>
        <v>0.008</v>
      </c>
      <c r="D26" t="s">
        <v>15</v>
      </c>
      <c r="E26" t="s" s="8"/>
    </row>
    <row r="27">
      <c r="A27"/>
      <c r="B27" t="s" s="3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/>
      <c r="B30" t="s">
        <v>16</v>
      </c>
      <c r="C30" s="10">
        <f>B2*0.0497237569</f>
        <v>0.045</v>
      </c>
      <c r="D30" t="s">
        <v>3</v>
      </c>
      <c r="E30" t="s" s="8"/>
    </row>
    <row r="31">
      <c r="A31" t="s" s="11">
        <v>29</v>
      </c>
      <c r="B31" t="s" s="12">
        <v>30</v>
      </c>
      <c r="C31"/>
      <c r="D31"/>
      <c r="E31" t="s" s="8"/>
    </row>
    <row r="32">
      <c r="A32" t="s" s="11">
        <v>31</v>
      </c>
      <c r="B32" t="s" s="12">
        <v>32</v>
      </c>
      <c r="C32"/>
      <c r="D32"/>
      <c r="E32" t="s" s="8"/>
    </row>
    <row r="33">
      <c r="A33"/>
      <c r="B33" t="s" s="3">
        <v>33</v>
      </c>
      <c r="C33"/>
      <c r="D33"/>
      <c r="E33" t="s" s="8"/>
    </row>
    <row r="34">
      <c r="A34" t="s" s="11">
        <v>34</v>
      </c>
      <c r="B34" t="s" s="12">
        <v>35</v>
      </c>
      <c r="C34"/>
      <c r="D34"/>
      <c r="E34" t="s" s="8"/>
    </row>
    <row r="35">
      <c r="A35"/>
      <c r="B35" t="s">
        <v>17</v>
      </c>
      <c r="C35" s="10">
        <f>B2*0.4143646409</f>
        <v>0.375</v>
      </c>
      <c r="D35" t="s">
        <v>3</v>
      </c>
      <c r="E35" t="s" s="8"/>
    </row>
    <row r="36">
      <c r="A36"/>
      <c r="B36" t="s">
        <v>18</v>
      </c>
      <c r="C36" s="10">
        <f>B2*0.1767955801</f>
        <v>0.16</v>
      </c>
      <c r="D36" t="s">
        <v>3</v>
      </c>
      <c r="E36" t="s" s="8"/>
    </row>
    <row r="37">
      <c r="A37"/>
      <c r="B37" t="s">
        <v>19</v>
      </c>
      <c r="C37" s="10">
        <f>B2*0.0331491713</f>
        <v>0.03</v>
      </c>
      <c r="D37" t="s">
        <v>3</v>
      </c>
      <c r="E37" t="s" s="8"/>
    </row>
    <row r="38">
      <c r="A38" t="s" s="13">
        <v>36</v>
      </c>
      <c r="B38"/>
      <c r="C38"/>
      <c r="D38"/>
      <c r="E38" t="s" s="8"/>
    </row>
  </sheetData>
  <sheetProtection sheet="1"/>
  <mergeCells count="12">
    <mergeCell ref="A1:D1"/>
    <mergeCell ref="A4:D4"/>
    <mergeCell ref="B18:D18"/>
    <mergeCell ref="B23:D23"/>
    <mergeCell ref="B27:D27"/>
    <mergeCell ref="B28:D28"/>
    <mergeCell ref="B29:D29"/>
    <mergeCell ref="B31:D31"/>
    <mergeCell ref="B32:D32"/>
    <mergeCell ref="B33:D33"/>
    <mergeCell ref="B34:D34"/>
    <mergeCell ref="A38:D38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83</v>
      </c>
      <c r="B1"/>
      <c r="C1"/>
      <c r="D1"/>
      <c r="E1" t="s" s="3">
        <v>1</v>
      </c>
    </row>
    <row r="2">
      <c r="A2" t="s" s="4">
        <v>38</v>
      </c>
      <c r="B2" s="14">
        <v>0.00736</v>
      </c>
      <c r="C2" t="s">
        <v>3</v>
      </c>
      <c r="D2" t="s" s="7">
        <v>84</v>
      </c>
      <c r="E2" t="s" s="8"/>
    </row>
    <row r="3">
      <c r="A3"/>
      <c r="B3"/>
      <c r="C3"/>
      <c r="D3"/>
      <c r="E3" t="s" s="8"/>
    </row>
    <row r="4">
      <c r="A4" t="s" s="9">
        <v>85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86</v>
      </c>
      <c r="C6" s="10">
        <f>B2*0.3913043478</f>
        <v>0.00288</v>
      </c>
      <c r="D6" t="s">
        <v>15</v>
      </c>
      <c r="E6" t="s" s="8"/>
    </row>
    <row r="7">
      <c r="A7"/>
      <c r="B7" t="s">
        <v>87</v>
      </c>
      <c r="C7" s="10">
        <f>B2*0.2173913043</f>
        <v>0.0016</v>
      </c>
      <c r="D7" t="s">
        <v>3</v>
      </c>
      <c r="E7" t="s" s="8"/>
    </row>
    <row r="8">
      <c r="A8"/>
      <c r="B8" t="s">
        <v>88</v>
      </c>
      <c r="C8" s="10">
        <f>B2*6.5217391304</f>
        <v>0.048</v>
      </c>
      <c r="D8" t="s">
        <v>9</v>
      </c>
      <c r="E8" t="s" s="8"/>
    </row>
    <row r="9">
      <c r="A9"/>
      <c r="B9" t="s">
        <v>89</v>
      </c>
      <c r="C9" s="10">
        <f>B2*0.3913043478</f>
        <v>0.00288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3">
        <v>36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90</v>
      </c>
      <c r="B1"/>
      <c r="C1"/>
      <c r="D1"/>
      <c r="E1" t="s" s="3">
        <v>1</v>
      </c>
    </row>
    <row r="2">
      <c r="A2" t="s" s="4">
        <v>38</v>
      </c>
      <c r="B2" s="14">
        <v>0.00288</v>
      </c>
      <c r="C2" t="s">
        <v>3</v>
      </c>
      <c r="D2" t="s" s="7">
        <v>91</v>
      </c>
      <c r="E2" t="s" s="8"/>
    </row>
    <row r="3">
      <c r="A3"/>
      <c r="B3"/>
      <c r="C3"/>
      <c r="D3"/>
      <c r="E3" t="s" s="8"/>
    </row>
    <row r="4">
      <c r="A4" t="s" s="9">
        <v>92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93</v>
      </c>
      <c r="C6" s="10">
        <f>B2*11.1111111111</f>
        <v>0.032</v>
      </c>
      <c r="D6" t="s">
        <v>9</v>
      </c>
      <c r="E6" t="s" s="8"/>
    </row>
    <row r="7">
      <c r="A7"/>
      <c r="B7" t="s">
        <v>66</v>
      </c>
      <c r="C7" s="10">
        <f>B2*0.6</f>
        <v>0.001728</v>
      </c>
      <c r="D7" t="s">
        <v>3</v>
      </c>
      <c r="E7" t="s" s="8"/>
    </row>
    <row r="8">
      <c r="A8"/>
      <c r="B8" t="s">
        <v>73</v>
      </c>
      <c r="C8" s="10">
        <f>B2*0.1555555556</f>
        <v>0.000448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3">
        <v>36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94</v>
      </c>
      <c r="B1"/>
      <c r="C1"/>
      <c r="D1"/>
      <c r="E1" t="s" s="3">
        <v>1</v>
      </c>
    </row>
    <row r="2">
      <c r="A2" t="s" s="4">
        <v>38</v>
      </c>
      <c r="B2" s="14">
        <v>0.002453</v>
      </c>
      <c r="C2" t="s">
        <v>3</v>
      </c>
      <c r="D2" t="s" s="7">
        <v>95</v>
      </c>
      <c r="E2" t="s" s="8"/>
    </row>
    <row r="3">
      <c r="A3"/>
      <c r="B3"/>
      <c r="C3"/>
      <c r="D3"/>
      <c r="E3" t="s" s="8"/>
    </row>
    <row r="4">
      <c r="A4" t="s" s="9">
        <v>96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87</v>
      </c>
      <c r="C6" s="10">
        <f>B2*0.652173913</f>
        <v>0.0016</v>
      </c>
      <c r="D6" t="s">
        <v>3</v>
      </c>
      <c r="E6" t="s" s="8"/>
    </row>
    <row r="7">
      <c r="A7"/>
      <c r="B7" t="s">
        <v>66</v>
      </c>
      <c r="C7" s="10">
        <f>B2*0.1304347826</f>
        <v>0.00032</v>
      </c>
      <c r="D7" t="s">
        <v>3</v>
      </c>
      <c r="E7" t="s" s="8"/>
    </row>
    <row r="8">
      <c r="A8"/>
      <c r="B8" t="s">
        <v>73</v>
      </c>
      <c r="C8" s="10">
        <f>B2*0.4347826087</f>
        <v>0.001067</v>
      </c>
      <c r="D8" t="s">
        <v>15</v>
      </c>
      <c r="E8" t="s" s="8"/>
    </row>
    <row r="9">
      <c r="A9"/>
      <c r="B9" t="s">
        <v>88</v>
      </c>
      <c r="C9" s="10">
        <f>B2*10.8695652174</f>
        <v>0.026667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3">
        <v>36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0.045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B2*22.2222222222</f>
        <v>1</v>
      </c>
      <c r="D6" t="s">
        <v>9</v>
      </c>
      <c r="E6" t="s" s="8"/>
    </row>
    <row r="7">
      <c r="A7"/>
      <c r="B7" t="s">
        <v>41</v>
      </c>
      <c r="C7" s="10">
        <f>B2*22.2222222222</f>
        <v>1</v>
      </c>
      <c r="D7" t="s">
        <v>9</v>
      </c>
      <c r="E7" t="s" s="8"/>
    </row>
    <row r="8">
      <c r="A8"/>
      <c r="B8" t="s">
        <v>42</v>
      </c>
      <c r="C8" s="10">
        <f>B2*0.2222222222</f>
        <v>0.01</v>
      </c>
      <c r="D8" t="s">
        <v>15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43</v>
      </c>
      <c r="C10"/>
      <c r="D10"/>
      <c r="E10" t="s" s="8"/>
    </row>
    <row r="11">
      <c r="A11"/>
      <c r="B11" t="s">
        <v>8</v>
      </c>
      <c r="C11" s="10">
        <f>B2*22.2222222222</f>
        <v>1</v>
      </c>
      <c r="D11" t="s">
        <v>9</v>
      </c>
      <c r="E11" t="s" s="8"/>
    </row>
    <row r="12">
      <c r="A12"/>
      <c r="B12" t="s">
        <v>41</v>
      </c>
      <c r="C12" s="10">
        <f>B2*22.2222222222</f>
        <v>1</v>
      </c>
      <c r="D12" t="s">
        <v>9</v>
      </c>
      <c r="E12" t="s" s="8"/>
    </row>
    <row r="13">
      <c r="A13"/>
      <c r="B13" t="s">
        <v>42</v>
      </c>
      <c r="C13" s="10">
        <f>B2*0.2222222222</f>
        <v>0.01</v>
      </c>
      <c r="D13" t="s">
        <v>15</v>
      </c>
      <c r="E13" t="s" s="8"/>
    </row>
    <row r="14">
      <c r="A14"/>
      <c r="B14" t="s" s="3">
        <v>44</v>
      </c>
      <c r="C14"/>
      <c r="D14"/>
      <c r="E14" t="s" s="8"/>
    </row>
    <row r="15">
      <c r="A15" t="s" s="13">
        <v>36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38</v>
      </c>
      <c r="B2" s="14">
        <v>0.375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B2*0.6666666667</f>
        <v>0.25</v>
      </c>
      <c r="D6" t="s">
        <v>15</v>
      </c>
      <c r="E6" t="s" s="8"/>
    </row>
    <row r="7">
      <c r="A7"/>
      <c r="B7" t="s">
        <v>12</v>
      </c>
      <c r="C7" s="10">
        <f>B2*0.3333333333</f>
        <v>0.125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49</v>
      </c>
      <c r="C9"/>
      <c r="D9"/>
      <c r="E9" t="s" s="8"/>
    </row>
    <row r="10">
      <c r="A10"/>
      <c r="B10" t="s">
        <v>48</v>
      </c>
      <c r="C10" s="10">
        <f>B2*0.6666666667</f>
        <v>0.25</v>
      </c>
      <c r="D10" t="s">
        <v>15</v>
      </c>
      <c r="E10" t="s" s="8"/>
    </row>
    <row r="11">
      <c r="A11"/>
      <c r="B11" t="s">
        <v>12</v>
      </c>
      <c r="C11" s="10">
        <f>B2*0.3333333333</f>
        <v>0.125</v>
      </c>
      <c r="D11" t="s">
        <v>3</v>
      </c>
      <c r="E11" t="s" s="8"/>
    </row>
    <row r="12">
      <c r="A12" t="s" s="11">
        <v>22</v>
      </c>
      <c r="B12" t="s" s="12">
        <v>50</v>
      </c>
      <c r="C12"/>
      <c r="D12"/>
      <c r="E12" t="s" s="8"/>
    </row>
    <row r="13">
      <c r="A13" t="s" s="13">
        <v>36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38</v>
      </c>
      <c r="B2" s="14">
        <v>0.16</v>
      </c>
      <c r="C2" t="s">
        <v>9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54</v>
      </c>
      <c r="C6" s="10">
        <f>B2*0.0333333333</f>
        <v>0.005333</v>
      </c>
      <c r="D6" t="s">
        <v>9</v>
      </c>
      <c r="E6" t="s" s="8"/>
    </row>
    <row r="7">
      <c r="A7"/>
      <c r="B7" t="s">
        <v>55</v>
      </c>
      <c r="C7" s="10">
        <f>B2*0.00875</f>
        <v>0.0014</v>
      </c>
      <c r="D7" t="s">
        <v>15</v>
      </c>
      <c r="E7" t="s" s="8"/>
    </row>
    <row r="8">
      <c r="A8"/>
      <c r="B8" t="s">
        <v>56</v>
      </c>
      <c r="C8" s="10">
        <f>B2*0.046</f>
        <v>0.00736</v>
      </c>
      <c r="D8" t="s">
        <v>3</v>
      </c>
      <c r="E8" t="s" s="8"/>
    </row>
    <row r="9">
      <c r="A9"/>
      <c r="B9" t="s">
        <v>57</v>
      </c>
      <c r="C9" s="10">
        <f>B2*0.0153333333</f>
        <v>0.002453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3">
        <v>36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38</v>
      </c>
      <c r="B2" s="14">
        <v>0.005333</v>
      </c>
      <c r="C2" t="s">
        <v>9</v>
      </c>
      <c r="D2" t="s" s="7">
        <v>59</v>
      </c>
      <c r="E2" t="s" s="8"/>
    </row>
    <row r="3">
      <c r="A3"/>
      <c r="B3"/>
      <c r="C3"/>
      <c r="D3"/>
      <c r="E3" t="s" s="8"/>
    </row>
    <row r="4">
      <c r="A4" t="s" s="9">
        <v>60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61</v>
      </c>
      <c r="C6" s="10">
        <f>B2*0.69</f>
        <v>0.00368</v>
      </c>
      <c r="D6" t="s">
        <v>3</v>
      </c>
      <c r="E6" t="s" s="8"/>
    </row>
    <row r="7">
      <c r="A7"/>
      <c r="B7" t="s">
        <v>62</v>
      </c>
      <c r="C7" s="10">
        <f>B2*1</f>
        <v>0.005333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38</v>
      </c>
      <c r="B2" s="14">
        <v>0.00368</v>
      </c>
      <c r="C2" t="s">
        <v>3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B2*8.6956521739</f>
        <v>0.032</v>
      </c>
      <c r="D6" t="s">
        <v>9</v>
      </c>
      <c r="E6" t="s" s="8"/>
    </row>
    <row r="7">
      <c r="A7"/>
      <c r="B7" t="s">
        <v>66</v>
      </c>
      <c r="C7" s="10">
        <f>B2*0.2173913043</f>
        <v>0.0008</v>
      </c>
      <c r="D7" t="s">
        <v>3</v>
      </c>
      <c r="E7" t="s" s="8"/>
    </row>
    <row r="8">
      <c r="A8"/>
      <c r="B8" t="s">
        <v>67</v>
      </c>
      <c r="C8" s="10">
        <f>B2*0.2173913043</f>
        <v>0.0008</v>
      </c>
      <c r="D8" t="s">
        <v>3</v>
      </c>
      <c r="E8" t="s" s="8"/>
    </row>
    <row r="9">
      <c r="A9"/>
      <c r="B9" t="s">
        <v>68</v>
      </c>
      <c r="C9" s="10">
        <f>B2*0.0869565217</f>
        <v>0.00032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3">
        <v>36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69</v>
      </c>
      <c r="B1"/>
      <c r="C1"/>
      <c r="D1"/>
      <c r="E1" t="s" s="3">
        <v>1</v>
      </c>
    </row>
    <row r="2">
      <c r="A2" t="s" s="4">
        <v>38</v>
      </c>
      <c r="B2" s="14">
        <v>0.0014</v>
      </c>
      <c r="C2" t="s">
        <v>15</v>
      </c>
      <c r="D2" t="s" s="7">
        <v>70</v>
      </c>
      <c r="E2" t="s" s="8"/>
    </row>
    <row r="3">
      <c r="A3"/>
      <c r="B3"/>
      <c r="C3"/>
      <c r="D3"/>
      <c r="E3" t="s" s="8"/>
    </row>
    <row r="4">
      <c r="A4" t="s" s="9">
        <v>71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72</v>
      </c>
      <c r="C6" s="10">
        <f>B2*0.7155172414</f>
        <v>0.001002</v>
      </c>
      <c r="D6" t="s">
        <v>3</v>
      </c>
      <c r="E6" t="s" s="8"/>
    </row>
    <row r="7">
      <c r="A7"/>
      <c r="B7" t="s">
        <v>73</v>
      </c>
      <c r="C7" s="10">
        <f>B2*0.2862068966</f>
        <v>0.000401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74</v>
      </c>
      <c r="B1"/>
      <c r="C1"/>
      <c r="D1"/>
      <c r="E1" t="s" s="3">
        <v>1</v>
      </c>
    </row>
    <row r="2">
      <c r="A2" t="s" s="4">
        <v>38</v>
      </c>
      <c r="B2" s="14">
        <v>0.001002</v>
      </c>
      <c r="C2" t="s">
        <v>3</v>
      </c>
      <c r="D2" t="s" s="7">
        <v>75</v>
      </c>
      <c r="E2" t="s" s="8"/>
    </row>
    <row r="3">
      <c r="A3"/>
      <c r="B3"/>
      <c r="C3"/>
      <c r="D3"/>
      <c r="E3" t="s" s="8"/>
    </row>
    <row r="4">
      <c r="A4" t="s" s="9">
        <v>76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77</v>
      </c>
      <c r="C6" s="10">
        <f>B2*0.6</f>
        <v>0.000601</v>
      </c>
      <c r="D6" t="s">
        <v>3</v>
      </c>
      <c r="E6" t="s" s="8"/>
    </row>
    <row r="7">
      <c r="A7"/>
      <c r="B7" t="s">
        <v>78</v>
      </c>
      <c r="C7" s="10">
        <f>B2*2.4096385542</f>
        <v>0.002414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79</v>
      </c>
      <c r="B1"/>
      <c r="C1"/>
      <c r="D1"/>
      <c r="E1" t="s" s="3">
        <v>1</v>
      </c>
    </row>
    <row r="2">
      <c r="A2" t="s" s="4">
        <v>38</v>
      </c>
      <c r="B2" s="14">
        <v>0.002414</v>
      </c>
      <c r="C2" t="s">
        <v>9</v>
      </c>
      <c r="D2" t="s" s="7">
        <v>80</v>
      </c>
      <c r="E2" t="s" s="8"/>
    </row>
    <row r="3">
      <c r="A3"/>
      <c r="B3"/>
      <c r="C3"/>
      <c r="D3"/>
      <c r="E3" t="s" s="8"/>
    </row>
    <row r="4">
      <c r="A4" t="s" s="9">
        <v>81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82</v>
      </c>
      <c r="C6" s="10">
        <f>B2*1</f>
        <v>0.002414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36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