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<sst xmlns="http://schemas.openxmlformats.org/spreadsheetml/2006/main" count="147" uniqueCount="147">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</sst>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E7*14.8</f>
        <v>2.96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38</v>
      </c>
      <c r="B9" t="s">
        <v>39</v>
      </c>
      <c r="C9" t="s">
        <v>40</v>
      </c>
      <c r="D9" s="9">
        <v>0.27</v>
      </c>
      <c r="E9" s="11">
        <f>D9*$B$2</f>
        <v>0.27</v>
      </c>
      <c r="F9" t="s">
        <v>25</v>
      </c>
      <c r="G9" s="4">
        <f>E9*0.72</f>
        <v>0.1944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25</v>
      </c>
      <c r="G10" s="4">
        <f>E10*1.6</f>
        <v>0.048</v>
      </c>
    </row>
    <row r="11">
      <c r="A11" t="s">
        <v>44</v>
      </c>
      <c r="B11" t="s">
        <v>45</v>
      </c>
      <c r="C11" t="s">
        <v>46</v>
      </c>
      <c r="D11" s="9">
        <v>0.05</v>
      </c>
      <c r="E11" s="11">
        <f>D11*$B$2</f>
        <v>0.05</v>
      </c>
      <c r="F11" t="s">
        <v>25</v>
      </c>
      <c r="G11" s="4">
        <f>E11*11</f>
        <v>0.55</v>
      </c>
    </row>
    <row r="12">
      <c r="A12" t="s">
        <v>47</v>
      </c>
      <c r="B12" t="s">
        <v>48</v>
      </c>
      <c r="C12" t="s">
        <v>49</v>
      </c>
      <c r="D12" s="9">
        <v>0.28</v>
      </c>
      <c r="E12" s="11">
        <f>D12*$B$2</f>
        <v>0.28</v>
      </c>
      <c r="F12" t="s">
        <v>25</v>
      </c>
      <c r="G12" s="4">
        <f>E12*5.2</f>
        <v>1.456</v>
      </c>
    </row>
    <row r="13">
      <c r="A13" t="s">
        <v>50</v>
      </c>
      <c r="B13" t="s">
        <v>51</v>
      </c>
      <c r="C13" t="s">
        <v>52</v>
      </c>
      <c r="D13" s="9">
        <v>0.31</v>
      </c>
      <c r="E13" s="11">
        <f>D13*$B$2</f>
        <v>0.31</v>
      </c>
      <c r="F13" t="s">
        <v>53</v>
      </c>
      <c r="G13" s="4">
        <f>E13*6</f>
        <v>1.86</v>
      </c>
    </row>
    <row r="14">
      <c r="A14" t="s">
        <v>54</v>
      </c>
      <c r="B14" t="s">
        <v>55</v>
      </c>
      <c r="C14" t="s">
        <v>52</v>
      </c>
      <c r="D14" s="9">
        <v>0.485</v>
      </c>
      <c r="E14" s="11">
        <f>D14*$B$2</f>
        <v>0.485</v>
      </c>
      <c r="F14" t="s">
        <v>53</v>
      </c>
      <c r="G14" s="4">
        <f>E14*1.05</f>
        <v>0.50925</v>
      </c>
    </row>
    <row r="15">
      <c r="A15" t="s">
        <v>56</v>
      </c>
      <c r="B15" t="s">
        <v>57</v>
      </c>
      <c r="C15" t="s">
        <v>58</v>
      </c>
      <c r="D15" s="9">
        <v>0.014</v>
      </c>
      <c r="E15" s="11">
        <f>D15*$B$2</f>
        <v>0.014</v>
      </c>
      <c r="F15" t="s">
        <v>25</v>
      </c>
      <c r="G15" s="4">
        <f>E15*2.2</f>
        <v>0.0308</v>
      </c>
    </row>
    <row r="16">
      <c r="A16" t="s" s="12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62</v>
      </c>
      <c r="G16" s="4">
        <f>E16*0.27</f>
        <v>0.54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40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53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58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49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49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53</v>
      </c>
      <c r="F12" t="s">
        <v>52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34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49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53</v>
      </c>
      <c r="F15" t="s">
        <v>52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53</v>
      </c>
      <c r="F16" t="s">
        <v>52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62</v>
      </c>
      <c r="F18" t="s">
        <v>37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62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53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62</v>
      </c>
      <c r="F21" t="s">
        <v>61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43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49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53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53</v>
      </c>
    </row>
    <row r="11">
      <c r="A11"/>
      <c r="B11" t="s">
        <v>135</v>
      </c>
      <c r="C11" s="11">
        <f>'Besoins'!$B$2*0.15</f>
        <v>0.15</v>
      </c>
      <c r="D11" t="s">
        <v>53</v>
      </c>
    </row>
    <row r="12">
      <c r="A12"/>
      <c r="B12" t="str">
        <f>Besoins!B8</f>
        <v>Gousses de vanille Bourbon</v>
      </c>
      <c r="C12" s="11">
        <f>Besoins!E8</f>
        <v>1</v>
      </c>
      <c r="D12" t="str">
        <f>Besoins!F8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Besoins!B9</f>
        <v>Farine de blé T45</v>
      </c>
      <c r="C14" s="11">
        <f>Besoins!E9</f>
        <v>0.27</v>
      </c>
      <c r="D14" t="str">
        <f>Besoins!F9</f>
        <v>kg</v>
      </c>
    </row>
    <row r="15">
      <c r="A15"/>
      <c r="B15" t="s">
        <v>139</v>
      </c>
      <c r="C15" s="11">
        <f>'Besoins'!$B$2*0.135</f>
        <v>0.135</v>
      </c>
      <c r="D15" t="s">
        <v>53</v>
      </c>
    </row>
    <row r="16">
      <c r="A16"/>
      <c r="B16" t="str">
        <f>Besoins!B15</f>
        <v>Levure fraîche de boulanger</v>
      </c>
      <c r="C16" s="11">
        <f>Besoins!E15</f>
        <v>0.014</v>
      </c>
      <c r="D16" t="str">
        <f>Besoins!F15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Besoins!B11</f>
        <v>Amandes effilées</v>
      </c>
      <c r="C26" s="11">
        <f>Besoins!E11</f>
        <v>0.05</v>
      </c>
      <c r="D26" t="str">
        <f>Besoins!F11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