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<sst xmlns="http://schemas.openxmlformats.org/spreadsheetml/2006/main" count="141" uniqueCount="141">
  <si>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</si>
  <si>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</si>
  <si>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Pavé aux fruits (Ferrandi)</t>
  </si>
  <si>
    <t>Code</t>
  </si>
  <si>
    <t>FER-PAVEFRUITS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</si>
  <si>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</si>
  <si>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</si>
  <si>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</si>
  <si>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</si>
  <si>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</si>
  <si>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</si>
  <si>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</si>
  <si>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</si>
  <si>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</si>
  <si>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</si>
  <si>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</si>
  <si>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</si>
  <si>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</si>
  <si>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</si>
  <si>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</si>
  <si>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</si>
  <si>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</si>
  <si>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</si>
  <si>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</si>
  <si>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</si>
  <si>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</si>
  <si>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</si>
  <si>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</si>
  <si>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</si>
  <si>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</si>
  <si>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</si>
  <si>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</si>
  <si>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NOISETTE-BRIS</t>
  </si>
  <si>
    <t>Noisettes brisées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</si>
  <si>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</si>
  <si>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</si>
  <si>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</si>
  <si>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</si>
  <si>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</si>
  <si>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</si>
  <si>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</si>
  <si>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</si>
  <si>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</si>
  <si>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</si>
  <si>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</si>
  <si>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</si>
  <si>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ABRICO-SEC</t>
  </si>
  <si>
    <t>Abricots secs moelleux</t>
  </si>
  <si>
    <t>Fruits séchés et confits</t>
  </si>
  <si>
    <t>CRANBERRY-SEC</t>
  </si>
  <si>
    <t>Cranberries séchées sucrées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</si>
  <si>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</si>
  <si>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</si>
  <si>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</si>
  <si>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</si>
  <si>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</si>
  <si>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</si>
  <si>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</si>
  <si>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</si>
  <si>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</si>
  <si>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</si>
  <si>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</si>
  <si>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</si>
  <si>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</si>
  <si>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</si>
  <si>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</si>
  <si>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</si>
  <si>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</si>
  <si>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</si>
  <si>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</si>
  <si>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</si>
  <si>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</si>
  <si>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</si>
  <si>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</si>
  <si>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</si>
  <si>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</si>
  <si>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</si>
  <si>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</si>
  <si>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</si>
  <si>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</si>
  <si>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</si>
  <si>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Noisettes brisées</t>
  </si>
  <si>
    <t xml:space="preserve">    ↳ Cranberries séchées sucrées</t>
  </si>
  <si>
    <t xml:space="preserve">    ↳ Abricots secs moelleux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</si>
  <si>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</si>
  <si>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</si>
  <si>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</si>
  <si>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</si>
  <si>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</si>
  <si>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</si>
  <si>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</si>
  <si>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(350g), farine T80 (150g), sel (12g), levure (2g) et levain dur (100g), 3 min lent puis 6 min moyen.</t>
  </si>
  <si>
    <t>9 min (prepa)</t>
  </si>
  <si>
    <t>INCORPORER</t>
  </si>
  <si>
    <t>Ajoutez noisettes (150g), cranberries (150g), abricots secs (150g), incorporez l'eau (425g) progressivement.</t>
  </si>
  <si>
    <t>≤25°C</t>
  </si>
  <si>
    <t>5 min (prepa)</t>
  </si>
  <si>
    <t>POINTER</t>
  </si>
  <si>
    <t>Pointez avec 2 rabats successifs.</t>
  </si>
  <si>
    <t>90 min (repos)</t>
  </si>
  <si>
    <t>DÉTENDRE</t>
  </si>
  <si>
    <t>Boulez, détendez au réfrigérateur.</t>
  </si>
  <si>
    <t>30 min (repos)</t>
  </si>
  <si>
    <t>Rabattez en quatre, forme de pavé sur torchon propre, apprêt au réfrigérateur.</t>
  </si>
  <si>
    <t>840 min (repos)</t>
  </si>
  <si>
    <t>ENFOURNER</t>
  </si>
  <si>
    <t>Farinez, grignage en polka. Enfournez avec buée.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</si>
  <si>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</si>
  <si>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</si>
  <si>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</si>
  <si>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</si>
  <si>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</si>
  <si>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</si>
  <si>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</si>
  <si>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</si>
  <si>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</si>
  <si>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</si>
  <si>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</si>
  <si>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</si>
  <si>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</si>
  <si>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</si>
  <si>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</si>
  <si>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</si>
  <si>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</si>
  <si>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</si>
  <si>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</si>
  <si>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</si>
  <si>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Pavé aux fruits (Ferrandi)</t>
  </si>
  <si>
    <t>Pavé aux fruits (Ferrandi)  FER-PAVEFRUITS</t>
  </si>
  <si>
    <t>1.</t>
  </si>
  <si>
    <t xml:space="preserve">    Farine de blé T80 semi-complète</t>
  </si>
  <si>
    <t xml:space="preserve">    Levain dur / levain ferme (rafraîchi, Ferrandi)</t>
  </si>
  <si>
    <t>2.</t>
  </si>
  <si>
    <t xml:space="preserve">    Eau (robinet - moy. France 2026)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</si>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</sst>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2.6538769035088</v>
      </c>
    </row>
    <row r="12">
      <c r="A12" t="s" s="3">
        <v>17</v>
      </c>
      <c r="B12" s="4">
        <v>2.6538769035088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2.6538769035088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0.15</v>
      </c>
      <c r="E7" s="11">
        <f>D7*$B$2</f>
        <v>0.15</v>
      </c>
      <c r="F7" t="s">
        <v>25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0.462193</v>
      </c>
      <c r="E8" s="11">
        <f>D8*$B$2</f>
        <v>0.462193</v>
      </c>
      <c r="F8" t="s">
        <v>37</v>
      </c>
      <c r="G8" s="4">
        <f>E8*0.0042999998</f>
        <v>0.001987</v>
      </c>
    </row>
    <row r="9">
      <c r="A9" t="s">
        <v>38</v>
      </c>
      <c r="B9" t="s">
        <v>39</v>
      </c>
      <c r="C9" t="s">
        <v>40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41</v>
      </c>
      <c r="B10" t="s">
        <v>42</v>
      </c>
      <c r="C10" t="s">
        <v>43</v>
      </c>
      <c r="D10" s="9">
        <v>0.203333</v>
      </c>
      <c r="E10" s="11">
        <f>D10*$B$2</f>
        <v>0.203333</v>
      </c>
      <c r="F10" t="s">
        <v>25</v>
      </c>
      <c r="G10" s="4">
        <f>E10*0.7500012295</f>
        <v>0.1525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0.15</v>
      </c>
      <c r="E12" s="11">
        <f>D12*$B$2</f>
        <v>0.15</v>
      </c>
      <c r="F12" t="s">
        <v>25</v>
      </c>
      <c r="G12" s="4">
        <f>E12*6.8</f>
        <v>1.02</v>
      </c>
    </row>
    <row r="13">
      <c r="A13" t="s">
        <v>49</v>
      </c>
      <c r="B13" t="s">
        <v>50</v>
      </c>
      <c r="C13" t="s">
        <v>48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>
        <v>51</v>
      </c>
      <c r="B14" t="s">
        <v>52</v>
      </c>
      <c r="C14" t="s">
        <v>53</v>
      </c>
      <c r="D14" s="9">
        <v>0.002</v>
      </c>
      <c r="E14" s="11">
        <f>D14*$B$2</f>
        <v>0.002</v>
      </c>
      <c r="F14" t="s">
        <v>25</v>
      </c>
      <c r="G14" s="4">
        <f>E14*2.2</f>
        <v>0.0044</v>
      </c>
    </row>
    <row r="15">
      <c r="A15" t="s">
        <v>54</v>
      </c>
      <c r="B15" t="s">
        <v>55</v>
      </c>
      <c r="C15" t="s">
        <v>56</v>
      </c>
      <c r="D15" s="9">
        <v>0.012</v>
      </c>
      <c r="E15" s="11">
        <f>D15*$B$2</f>
        <v>0.012</v>
      </c>
      <c r="F15" t="s">
        <v>25</v>
      </c>
      <c r="G15" s="4">
        <f>E15*0.35</f>
        <v>0.0042</v>
      </c>
    </row>
    <row r="16">
      <c r="A16" t="s">
        <v>57</v>
      </c>
      <c r="B16" t="s">
        <v>58</v>
      </c>
      <c r="C16" t="s">
        <v>59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69</v>
      </c>
      <c r="C4" t="s">
        <v>68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70</v>
      </c>
      <c r="C5" t="s">
        <v>68</v>
      </c>
      <c r="D5" s="11">
        <v>0.425</v>
      </c>
      <c r="E5" t="s">
        <v>37</v>
      </c>
      <c r="F5" t="s">
        <v>36</v>
      </c>
    </row>
    <row r="6">
      <c r="A6">
        <v>1</v>
      </c>
      <c r="B6" t="s">
        <v>71</v>
      </c>
      <c r="C6" t="s">
        <v>68</v>
      </c>
      <c r="D6" s="11">
        <v>0.012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0.002</v>
      </c>
      <c r="E7" t="s">
        <v>25</v>
      </c>
      <c r="F7" t="s">
        <v>53</v>
      </c>
    </row>
    <row r="8">
      <c r="A8">
        <v>1</v>
      </c>
      <c r="B8" t="s">
        <v>73</v>
      </c>
      <c r="C8" t="s">
        <v>65</v>
      </c>
      <c r="D8" s="11">
        <v>0.1</v>
      </c>
      <c r="E8" t="s">
        <v>25</v>
      </c>
      <c r="F8" t="s">
        <v>74</v>
      </c>
    </row>
    <row r="9">
      <c r="A9">
        <v>2</v>
      </c>
      <c r="B9" t="s">
        <v>75</v>
      </c>
      <c r="C9" t="s">
        <v>65</v>
      </c>
      <c r="D9" s="11">
        <v>0.02</v>
      </c>
      <c r="E9" t="s">
        <v>25</v>
      </c>
      <c r="F9" t="s">
        <v>74</v>
      </c>
    </row>
    <row r="10">
      <c r="A10">
        <v>3</v>
      </c>
      <c r="B10" t="s">
        <v>76</v>
      </c>
      <c r="C10" t="s">
        <v>68</v>
      </c>
      <c r="D10" s="11">
        <v>0.001</v>
      </c>
      <c r="E10" t="s">
        <v>25</v>
      </c>
      <c r="F10" t="s">
        <v>59</v>
      </c>
    </row>
    <row r="11">
      <c r="A11">
        <v>3</v>
      </c>
      <c r="B11" t="s">
        <v>77</v>
      </c>
      <c r="C11" t="s">
        <v>68</v>
      </c>
      <c r="D11" s="11">
        <v>0.011</v>
      </c>
      <c r="E11" t="s">
        <v>37</v>
      </c>
      <c r="F11" t="s">
        <v>36</v>
      </c>
    </row>
    <row r="12">
      <c r="A12">
        <v>3</v>
      </c>
      <c r="B12" t="s">
        <v>78</v>
      </c>
      <c r="C12" t="s">
        <v>68</v>
      </c>
      <c r="D12" s="11">
        <v>0.009</v>
      </c>
      <c r="E12" t="s">
        <v>25</v>
      </c>
      <c r="F12" t="s">
        <v>40</v>
      </c>
    </row>
    <row r="13">
      <c r="A13">
        <v>2</v>
      </c>
      <c r="B13" t="s">
        <v>79</v>
      </c>
      <c r="C13" t="s">
        <v>68</v>
      </c>
      <c r="D13" s="11">
        <v>0.027</v>
      </c>
      <c r="E13" t="s">
        <v>37</v>
      </c>
      <c r="F13" t="s">
        <v>36</v>
      </c>
    </row>
    <row r="14">
      <c r="A14">
        <v>2</v>
      </c>
      <c r="B14" t="s">
        <v>80</v>
      </c>
      <c r="C14" t="s">
        <v>68</v>
      </c>
      <c r="D14" s="11">
        <v>0.053</v>
      </c>
      <c r="E14" t="s">
        <v>25</v>
      </c>
      <c r="F14" t="s">
        <v>43</v>
      </c>
    </row>
    <row r="15">
      <c r="A15">
        <v>1</v>
      </c>
      <c r="B15" t="s">
        <v>81</v>
      </c>
      <c r="C15" t="s">
        <v>68</v>
      </c>
      <c r="D15" s="11">
        <v>0.15</v>
      </c>
      <c r="E15" t="s">
        <v>25</v>
      </c>
      <c r="F15"/>
    </row>
    <row r="16">
      <c r="A16">
        <v>1</v>
      </c>
      <c r="B16" t="s">
        <v>82</v>
      </c>
      <c r="C16" t="s">
        <v>68</v>
      </c>
      <c r="D16" s="11">
        <v>0.15</v>
      </c>
      <c r="E16" t="s">
        <v>25</v>
      </c>
      <c r="F16" t="s">
        <v>48</v>
      </c>
    </row>
    <row r="17">
      <c r="A17">
        <v>1</v>
      </c>
      <c r="B17" t="s">
        <v>83</v>
      </c>
      <c r="C17" t="s">
        <v>68</v>
      </c>
      <c r="D17" s="11">
        <v>0.15</v>
      </c>
      <c r="E17" t="s">
        <v>25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3">
        <v>91</v>
      </c>
      <c r="E2" t="s" s="13"/>
      <c r="F2" t="s">
        <v>92</v>
      </c>
    </row>
    <row r="3">
      <c r="A3" t="s">
        <v>2</v>
      </c>
      <c r="B3">
        <v>2</v>
      </c>
      <c r="C3" t="s">
        <v>93</v>
      </c>
      <c r="D3" t="s" s="13">
        <v>94</v>
      </c>
      <c r="E3" t="s" s="13">
        <v>95</v>
      </c>
      <c r="F3" t="s">
        <v>96</v>
      </c>
    </row>
    <row r="4">
      <c r="A4" t="s">
        <v>2</v>
      </c>
      <c r="B4">
        <v>3</v>
      </c>
      <c r="C4" t="s">
        <v>97</v>
      </c>
      <c r="D4" t="s" s="13">
        <v>98</v>
      </c>
      <c r="E4" t="s" s="13"/>
      <c r="F4" t="s">
        <v>99</v>
      </c>
    </row>
    <row r="5">
      <c r="A5" t="s">
        <v>2</v>
      </c>
      <c r="B5">
        <v>4</v>
      </c>
      <c r="C5" t="s">
        <v>100</v>
      </c>
      <c r="D5" t="s" s="13">
        <v>101</v>
      </c>
      <c r="E5" t="s" s="13"/>
      <c r="F5" t="s">
        <v>102</v>
      </c>
    </row>
    <row r="6">
      <c r="A6" t="s">
        <v>2</v>
      </c>
      <c r="B6">
        <v>5</v>
      </c>
      <c r="C6"/>
      <c r="D6" t="s" s="13">
        <v>103</v>
      </c>
      <c r="E6" t="s" s="13"/>
      <c r="F6" t="s">
        <v>104</v>
      </c>
    </row>
    <row r="7">
      <c r="A7" t="s">
        <v>2</v>
      </c>
      <c r="B7">
        <v>6</v>
      </c>
      <c r="C7" t="s">
        <v>105</v>
      </c>
      <c r="D7" t="s" s="13">
        <v>106</v>
      </c>
      <c r="E7" t="s" s="13">
        <v>107</v>
      </c>
      <c r="F7" t="s">
        <v>108</v>
      </c>
    </row>
    <row r="8">
      <c r="A8" t="s">
        <v>109</v>
      </c>
      <c r="B8">
        <v>1</v>
      </c>
      <c r="C8"/>
      <c r="D8" t="s" s="13">
        <v>110</v>
      </c>
      <c r="E8" t="s" s="13">
        <v>111</v>
      </c>
      <c r="F8" t="s">
        <v>96</v>
      </c>
    </row>
    <row r="9">
      <c r="A9" t="s">
        <v>109</v>
      </c>
      <c r="B9">
        <v>2</v>
      </c>
      <c r="C9" t="s">
        <v>93</v>
      </c>
      <c r="D9" t="s" s="13">
        <v>112</v>
      </c>
      <c r="E9" t="s" s="13"/>
      <c r="F9" t="s">
        <v>96</v>
      </c>
    </row>
    <row r="10">
      <c r="A10" t="s">
        <v>109</v>
      </c>
      <c r="B10">
        <v>3</v>
      </c>
      <c r="C10" t="s">
        <v>113</v>
      </c>
      <c r="D10" t="s" s="13">
        <v>114</v>
      </c>
      <c r="E10" t="s" s="13"/>
      <c r="F10"/>
    </row>
    <row r="11">
      <c r="A11" t="s">
        <v>109</v>
      </c>
      <c r="B11">
        <v>4</v>
      </c>
      <c r="C11"/>
      <c r="D11" t="s" s="13">
        <v>115</v>
      </c>
      <c r="E11" t="s" s="13">
        <v>116</v>
      </c>
      <c r="F11" t="s">
        <v>117</v>
      </c>
    </row>
    <row r="12">
      <c r="A12" t="s">
        <v>118</v>
      </c>
      <c r="B12">
        <v>1</v>
      </c>
      <c r="C12" t="s">
        <v>119</v>
      </c>
      <c r="D12" t="s" s="13">
        <v>120</v>
      </c>
      <c r="E12" t="s" s="13">
        <v>121</v>
      </c>
      <c r="F12" t="s">
        <v>96</v>
      </c>
    </row>
    <row r="13">
      <c r="A13" t="s">
        <v>118</v>
      </c>
      <c r="B13">
        <v>2</v>
      </c>
      <c r="C13" t="s">
        <v>93</v>
      </c>
      <c r="D13" t="s" s="13">
        <v>122</v>
      </c>
      <c r="E13" t="s" s="13"/>
      <c r="F13"/>
    </row>
    <row r="14">
      <c r="A14" t="s">
        <v>118</v>
      </c>
      <c r="B14">
        <v>3</v>
      </c>
      <c r="C14" t="s">
        <v>123</v>
      </c>
      <c r="D14" t="s" s="13">
        <v>124</v>
      </c>
      <c r="E14" t="s" s="13">
        <v>125</v>
      </c>
      <c r="F14" t="s">
        <v>126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4">
        <f>"FER-PAVEFRUITS · BOU.PAINS_SPECIAUX · référence : "&amp;Besoins!B3&amp;" "&amp;Besoins!C3&amp;" · multiplicateur réglable sur la feuille ""Besoins"""</f>
        <v>FER-PAVEFRUITS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128</v>
      </c>
      <c r="B4"/>
      <c r="C4"/>
      <c r="D4"/>
    </row>
    <row r="5">
      <c r="A5" t="s" s="16">
        <v>129</v>
      </c>
      <c r="B5" t="str" s="13">
        <f>"[FRASER] "&amp;Procedure!D2</f>
        <v>[FRASER] Frasez farine tradition (350g), farine T80 (150g), sel (12g), levure (2g) et levain dur (100g), 3 min lent puis 6 min moyen.</v>
      </c>
      <c r="C5"/>
      <c r="D5"/>
    </row>
    <row r="6">
      <c r="A6"/>
      <c r="B6" t="str">
        <f>Besoins!B11</f>
        <v>Farine de tradition française T65</v>
      </c>
      <c r="C6" s="11">
        <f>Besoins!E11</f>
        <v>0.35</v>
      </c>
      <c r="D6" t="str">
        <f>Besoins!F11</f>
        <v>kg</v>
      </c>
    </row>
    <row r="7">
      <c r="A7"/>
      <c r="B7" t="s">
        <v>130</v>
      </c>
      <c r="C7" s="11">
        <f>'Besoins'!$B$2*0.15</f>
        <v>0.15</v>
      </c>
      <c r="D7" t="s">
        <v>25</v>
      </c>
    </row>
    <row r="8">
      <c r="A8"/>
      <c r="B8" t="str">
        <f>Besoins!B15</f>
        <v>Sel fin de cuisine</v>
      </c>
      <c r="C8" s="11">
        <f>Besoins!E15</f>
        <v>0.012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0.002</v>
      </c>
      <c r="D9" t="str">
        <f>Besoins!F14</f>
        <v>kg</v>
      </c>
    </row>
    <row r="10">
      <c r="A10"/>
      <c r="B10" t="s">
        <v>131</v>
      </c>
      <c r="C10" s="11">
        <f>'Besoins'!$B$2*0.1</f>
        <v>0.1</v>
      </c>
      <c r="D10" t="s">
        <v>25</v>
      </c>
    </row>
    <row r="11">
      <c r="A11" t="s" s="16">
        <v>132</v>
      </c>
      <c r="B11" t="str" s="13">
        <f>"[INCORPORER] "&amp;Procedure!D3</f>
        <v>[INCORPORER] Ajoutez noisettes (150g), cranberries (150g), abricots secs (150g), incorporez l'eau (425g) progressivement.</v>
      </c>
      <c r="C11"/>
      <c r="D11"/>
    </row>
    <row r="12">
      <c r="A12"/>
      <c r="B12" t="str">
        <f>Besoins!B7</f>
        <v>Noisettes brisées</v>
      </c>
      <c r="C12" s="11">
        <f>Besoins!E7</f>
        <v>0.15</v>
      </c>
      <c r="D12" t="str">
        <f>Besoins!F7</f>
        <v>kg</v>
      </c>
    </row>
    <row r="13">
      <c r="A13"/>
      <c r="B13" t="str">
        <f>Besoins!B13</f>
        <v>Cranberries séchées sucrées</v>
      </c>
      <c r="C13" s="11">
        <f>Besoins!E13</f>
        <v>0.15</v>
      </c>
      <c r="D13" t="str">
        <f>Besoins!F13</f>
        <v>kg</v>
      </c>
    </row>
    <row r="14">
      <c r="A14"/>
      <c r="B14" t="str">
        <f>Besoins!B12</f>
        <v>Abricots secs moelleux</v>
      </c>
      <c r="C14" s="11">
        <f>Besoins!E12</f>
        <v>0.15</v>
      </c>
      <c r="D14" t="str">
        <f>Besoins!F12</f>
        <v>kg</v>
      </c>
    </row>
    <row r="15">
      <c r="A15"/>
      <c r="B15" t="s">
        <v>133</v>
      </c>
      <c r="C15" s="11">
        <f>'Besoins'!$B$2*0.425</f>
        <v>0.425</v>
      </c>
      <c r="D15" t="s">
        <v>37</v>
      </c>
    </row>
    <row r="16">
      <c r="A16"/>
      <c r="B16" t="str" s="17">
        <f>"ℹ "&amp;Procedure!E3</f>
        <v>ℹ</v>
      </c>
      <c r="C16"/>
      <c r="D16"/>
    </row>
    <row r="17">
      <c r="A17" t="s" s="16">
        <v>134</v>
      </c>
      <c r="B17" t="str" s="13">
        <f>"[POINTER] "&amp;Procedure!D4</f>
        <v>[POINTER] Pointez avec 2 rabats successifs.</v>
      </c>
      <c r="C17"/>
      <c r="D17"/>
    </row>
    <row r="18">
      <c r="A18" t="s" s="16">
        <v>135</v>
      </c>
      <c r="B18" t="str" s="13">
        <f>"[DÉTENDRE] "&amp;Procedure!D5</f>
        <v>[DÉTENDRE] Boulez, détendez au réfrigérateur.</v>
      </c>
      <c r="C18"/>
      <c r="D18"/>
    </row>
    <row r="19">
      <c r="A19" t="s" s="16">
        <v>136</v>
      </c>
      <c r="B19" t="str" s="13">
        <f>Procedure!D6</f>
        <v>Rabattez en quatre, forme de pavé sur torchon propre, apprêt au réfrigérateur.</v>
      </c>
      <c r="C19"/>
      <c r="D19"/>
    </row>
    <row r="20">
      <c r="A20" t="s" s="16">
        <v>137</v>
      </c>
      <c r="B20" t="str" s="13">
        <f>"[ENFOURNER] "&amp;Procedure!D7</f>
        <v>[ENFOURNER] Farinez, grignage en polka. Enfournez avec buée.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/>
      <c r="B22"/>
      <c r="C22"/>
      <c r="D22"/>
    </row>
    <row r="23">
      <c r="A23" t="s" s="15">
        <v>138</v>
      </c>
      <c r="B23"/>
      <c r="C23"/>
      <c r="D23"/>
    </row>
    <row r="24">
      <c r="A24" t="s" s="16">
        <v>129</v>
      </c>
      <c r="B24" t="str" s="13">
        <f>Procedure!D8</f>
        <v>Dans la cuve du robot (crochet), verser le levain tout point (60g) avec l'eau (80g) à 35°C, mélanger pour diluer jusqu'à petites bulles.</v>
      </c>
      <c r="C24"/>
      <c r="D24"/>
    </row>
    <row r="25">
      <c r="A25"/>
      <c r="B25" t="s">
        <v>139</v>
      </c>
      <c r="C25" s="11">
        <f>'Besoins'!$B$2*0.02</f>
        <v>0.02</v>
      </c>
      <c r="D25" t="s">
        <v>25</v>
      </c>
    </row>
    <row r="26">
      <c r="A26"/>
      <c r="B26" t="s">
        <v>133</v>
      </c>
      <c r="C26" s="11">
        <f>'Besoins'!$B$2*0.0266666667</f>
        <v>0.026667</v>
      </c>
      <c r="D26" t="s">
        <v>37</v>
      </c>
    </row>
    <row r="27">
      <c r="A27"/>
      <c r="B27" t="str" s="17">
        <f>"ℹ "&amp;Procedure!E8</f>
        <v>ℹ</v>
      </c>
      <c r="C27"/>
      <c r="D27"/>
    </row>
    <row r="28">
      <c r="A28" t="s" s="16">
        <v>132</v>
      </c>
      <c r="B28" t="str" s="13">
        <f>"[INCORPORER] "&amp;Procedure!D9</f>
        <v>[INCORPORER] Incorporer la farine de meule T80 (160g), mélanger 5 min vitesse lente.</v>
      </c>
      <c r="C28"/>
      <c r="D28"/>
    </row>
    <row r="29">
      <c r="A29"/>
      <c r="B29" t="s">
        <v>130</v>
      </c>
      <c r="C29" s="11">
        <f>'Besoins'!$B$2*0.0533333333</f>
        <v>0.053333</v>
      </c>
      <c r="D29" t="s">
        <v>25</v>
      </c>
    </row>
    <row r="30">
      <c r="A30" t="s" s="16">
        <v>134</v>
      </c>
      <c r="B30" t="str" s="13">
        <f>"[DÉBARRASSER] "&amp;Procedure!D10</f>
        <v>[DÉBARRASSER] Débarrasser sur le plan de travail, pétrir en rabattant, façonner une boule lisse.</v>
      </c>
      <c r="C30"/>
      <c r="D30"/>
    </row>
    <row r="31">
      <c r="A31" t="s" s="16">
        <v>135</v>
      </c>
      <c r="B31" t="str" s="13">
        <f>Procedure!D11</f>
        <v>Conserver en bocal hermétique jusqu'à ce qu'il ait doublé de volume, commence à s'affaisser, crevasses et déchirures en surface.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/>
      <c r="B33"/>
      <c r="C33"/>
      <c r="D33"/>
    </row>
    <row r="34">
      <c r="A34" t="s" s="15">
        <v>140</v>
      </c>
      <c r="B34"/>
      <c r="C34"/>
      <c r="D34"/>
    </row>
    <row r="35">
      <c r="A35" t="s" s="16">
        <v>129</v>
      </c>
      <c r="B35" t="str" s="13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133</v>
      </c>
      <c r="C37" s="11">
        <f>'Besoins'!$B$2*0.0105263158</f>
        <v>0.010526</v>
      </c>
      <c r="D37" t="s">
        <v>37</v>
      </c>
    </row>
    <row r="38">
      <c r="A38"/>
      <c r="B38" t="str" s="17">
        <f>"ℹ "&amp;Procedure!E12</f>
        <v>ℹ</v>
      </c>
      <c r="C38"/>
      <c r="D38"/>
    </row>
    <row r="39">
      <c r="A39" t="s" s="16">
        <v>132</v>
      </c>
      <c r="B39" t="str" s="13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6">
        <v>134</v>
      </c>
      <c r="B41" t="str" s="13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"&amp;Procedure!E14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1:D11"/>
    <mergeCell ref="B16:D16"/>
    <mergeCell ref="B17:D17"/>
    <mergeCell ref="B18:D18"/>
    <mergeCell ref="B19:D19"/>
    <mergeCell ref="B20:D20"/>
    <mergeCell ref="B21:D21"/>
    <mergeCell ref="A23:D23"/>
    <mergeCell ref="B24:D24"/>
    <mergeCell ref="B27:D27"/>
    <mergeCell ref="B28:D28"/>
    <mergeCell ref="B30:D30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2026-08-01T02:07:37Z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2026-08-01T02:07:37Z</dcterms:modified>
  <cp:revision>1</cp:revision>
</cp:coreProperties>
</file>