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<sst xmlns="http://schemas.openxmlformats.org/spreadsheetml/2006/main" count="123" uniqueCount="123">
  <si>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</si>
  <si>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</si>
  <si>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Pain au levain de riz et sarrasin (Ferrandi, sans gluten)</t>
  </si>
  <si>
    <t>Code</t>
  </si>
  <si>
    <t>FER-PAINRIZSAR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</si>
  <si>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</si>
  <si>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</si>
  <si>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</si>
  <si>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</si>
  <si>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</si>
  <si>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</si>
  <si>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</si>
  <si>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</si>
  <si>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</si>
  <si>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</si>
  <si>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</si>
  <si>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</si>
  <si>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</si>
  <si>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</si>
  <si>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</si>
  <si>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</si>
  <si>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</si>
  <si>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</si>
  <si>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</si>
  <si>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</si>
  <si>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</si>
  <si>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</si>
  <si>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</si>
  <si>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</si>
  <si>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</si>
  <si>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</si>
  <si>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</si>
  <si>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</si>
  <si>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</si>
  <si>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</si>
  <si>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</si>
  <si>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</si>
  <si>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</si>
  <si>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</si>
  <si>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</si>
  <si>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</si>
  <si>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</si>
  <si>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</si>
  <si>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</si>
  <si>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</si>
  <si>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</si>
  <si>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</si>
  <si>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</si>
  <si>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</si>
  <si>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</si>
  <si>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</si>
  <si>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</si>
  <si>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</si>
  <si>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</si>
  <si>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</si>
  <si>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</si>
  <si>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</si>
  <si>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</si>
  <si>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</si>
  <si>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</si>
  <si>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</si>
  <si>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</si>
  <si>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Levain de riz et sarrasin (Ferrandi, sans gluten)</t>
  </si>
  <si>
    <t xml:space="preserve">        ↳ Levain chef (Ferrandi)</t>
  </si>
  <si>
    <t>Pains de tradition et levain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</si>
  <si>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</si>
  <si>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</si>
  <si>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</si>
  <si>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</si>
  <si>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</si>
  <si>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</si>
  <si>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</si>
  <si>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</si>
  <si>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 xml:space="preserve">    ↳ Farine de riz</t>
  </si>
  <si>
    <t xml:space="preserve">    ↳ Farine de sarrasin (blé noir)</t>
  </si>
  <si>
    <t xml:space="preserve">    ↳ Sel fin de cuisine</t>
  </si>
  <si>
    <t xml:space="preserve">    ↳ Eau (robinet - moy. France 2026)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</si>
  <si>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</si>
  <si>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</si>
  <si>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</si>
  <si>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</si>
  <si>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</si>
  <si>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</si>
  <si>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</si>
  <si>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</si>
  <si>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</si>
  <si>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</si>
  <si>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</si>
  <si>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</si>
  <si>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</si>
  <si>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</si>
  <si>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</si>
  <si>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</si>
  <si>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</si>
  <si>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</si>
  <si>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</si>
  <si>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</si>
  <si>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</si>
  <si>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</si>
  <si>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</si>
  <si>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</si>
  <si>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</si>
  <si>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</si>
  <si>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</si>
  <si>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</si>
  <si>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</si>
  <si>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</si>
  <si>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</si>
  <si>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</si>
  <si>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</si>
  <si>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levain de riz et sarrasin (Ferrandi, sans gluten)</t>
  </si>
  <si>
    <t>Pain au levain de riz et sarrasin (Ferrandi, sans gluten)  FER-PAINRIZSAR</t>
  </si>
  <si>
    <t>1.</t>
  </si>
  <si>
    <t xml:space="preserve">    Farine de riz</t>
  </si>
  <si>
    <t xml:space="preserve">    Farine de sarrasin (blé noir)</t>
  </si>
  <si>
    <t xml:space="preserve">    Eau (robinet - moy. France 2026)</t>
  </si>
  <si>
    <t xml:space="preserve">    Levain de riz et sarrasin (Ferrandi, sans gluten)</t>
  </si>
  <si>
    <t>2.</t>
  </si>
  <si>
    <t>3.</t>
  </si>
  <si>
    <t>4.</t>
  </si>
  <si>
    <t>↳ Levain de riz et sarrasin (Ferrandi, sans gluten)  FER-LEVRIZSAR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</si>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</sst>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1.8150223433584</v>
      </c>
    </row>
    <row r="12">
      <c r="A12" t="s" s="3">
        <v>17</v>
      </c>
      <c r="B12" s="4">
        <v>1.8150223433584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1.8150223433584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0.456266</v>
      </c>
      <c r="E7" s="11">
        <f>D7*$B$2</f>
        <v>0.456266</v>
      </c>
      <c r="F7" t="s">
        <v>35</v>
      </c>
      <c r="G7" s="4">
        <f>E7*0.0042999968</f>
        <v>0.001962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E8*4.2</f>
        <v>0.42</v>
      </c>
    </row>
    <row r="9">
      <c r="A9" t="s">
        <v>39</v>
      </c>
      <c r="B9" t="s">
        <v>40</v>
      </c>
      <c r="C9" t="s">
        <v>41</v>
      </c>
      <c r="D9" s="9">
        <v>0.411905</v>
      </c>
      <c r="E9" s="11">
        <f>D9*$B$2</f>
        <v>0.411905</v>
      </c>
      <c r="F9" t="s">
        <v>25</v>
      </c>
      <c r="G9" s="4">
        <f>E9*1.7999989595</f>
        <v>0.741429</v>
      </c>
    </row>
    <row r="10">
      <c r="A10" t="s">
        <v>42</v>
      </c>
      <c r="B10" t="s">
        <v>43</v>
      </c>
      <c r="C10" t="s">
        <v>41</v>
      </c>
      <c r="D10" s="9">
        <v>0.211905</v>
      </c>
      <c r="E10" s="11">
        <f>D10*$B$2</f>
        <v>0.211905</v>
      </c>
      <c r="F10" t="s">
        <v>25</v>
      </c>
      <c r="G10" s="4">
        <f>E10*2.7999968539</f>
        <v>0.593333</v>
      </c>
    </row>
    <row r="11">
      <c r="A11" t="s">
        <v>44</v>
      </c>
      <c r="B11" t="s">
        <v>45</v>
      </c>
      <c r="C11" t="s">
        <v>41</v>
      </c>
      <c r="D11" s="9">
        <v>0.025564</v>
      </c>
      <c r="E11" s="11">
        <f>D11*$B$2</f>
        <v>0.025564</v>
      </c>
      <c r="F11" t="s">
        <v>25</v>
      </c>
      <c r="G11" s="4">
        <f>E11*1.1999957647</f>
        <v>0.030677</v>
      </c>
    </row>
    <row r="12">
      <c r="A12" t="s">
        <v>46</v>
      </c>
      <c r="B12" t="s">
        <v>47</v>
      </c>
      <c r="C12" t="s">
        <v>48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0.001504</v>
      </c>
      <c r="E14" s="11">
        <f>D14*$B$2</f>
        <v>0.001504</v>
      </c>
      <c r="F14" t="s">
        <v>25</v>
      </c>
      <c r="G14" s="4">
        <f>E14*5.7990721485</f>
        <v>0.008722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0.2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0.057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0.002</v>
      </c>
      <c r="E5" t="s">
        <v>25</v>
      </c>
      <c r="F5" t="s">
        <v>54</v>
      </c>
    </row>
    <row r="6">
      <c r="A6">
        <v>3</v>
      </c>
      <c r="B6" t="s">
        <v>67</v>
      </c>
      <c r="C6" t="s">
        <v>66</v>
      </c>
      <c r="D6" s="11">
        <v>0.03</v>
      </c>
      <c r="E6" t="s">
        <v>35</v>
      </c>
      <c r="F6" t="s">
        <v>34</v>
      </c>
    </row>
    <row r="7">
      <c r="A7">
        <v>3</v>
      </c>
      <c r="B7" t="s">
        <v>68</v>
      </c>
      <c r="C7" t="s">
        <v>66</v>
      </c>
      <c r="D7" s="11">
        <v>0.026</v>
      </c>
      <c r="E7" t="s">
        <v>25</v>
      </c>
      <c r="F7" t="s">
        <v>41</v>
      </c>
    </row>
    <row r="8">
      <c r="A8">
        <v>2</v>
      </c>
      <c r="B8" t="s">
        <v>69</v>
      </c>
      <c r="C8" t="s">
        <v>66</v>
      </c>
      <c r="D8" s="11">
        <v>0.076</v>
      </c>
      <c r="E8" t="s">
        <v>35</v>
      </c>
      <c r="F8" t="s">
        <v>34</v>
      </c>
    </row>
    <row r="9">
      <c r="A9">
        <v>2</v>
      </c>
      <c r="B9" t="s">
        <v>70</v>
      </c>
      <c r="C9" t="s">
        <v>66</v>
      </c>
      <c r="D9" s="11">
        <v>0.062</v>
      </c>
      <c r="E9" t="s">
        <v>25</v>
      </c>
      <c r="F9" t="s">
        <v>41</v>
      </c>
    </row>
    <row r="10">
      <c r="A10">
        <v>2</v>
      </c>
      <c r="B10" t="s">
        <v>71</v>
      </c>
      <c r="C10" t="s">
        <v>66</v>
      </c>
      <c r="D10" s="11">
        <v>0.062</v>
      </c>
      <c r="E10" t="s">
        <v>25</v>
      </c>
      <c r="F10" t="s">
        <v>41</v>
      </c>
    </row>
    <row r="11">
      <c r="A11">
        <v>1</v>
      </c>
      <c r="B11" t="s">
        <v>72</v>
      </c>
      <c r="C11" t="s">
        <v>66</v>
      </c>
      <c r="D11" s="11">
        <v>0.007</v>
      </c>
      <c r="E11" t="s">
        <v>25</v>
      </c>
      <c r="F11" t="s">
        <v>48</v>
      </c>
    </row>
    <row r="12">
      <c r="A12">
        <v>1</v>
      </c>
      <c r="B12" t="s">
        <v>73</v>
      </c>
      <c r="C12" t="s">
        <v>66</v>
      </c>
      <c r="D12" s="11">
        <v>0.35</v>
      </c>
      <c r="E12" t="s">
        <v>25</v>
      </c>
      <c r="F12" t="s">
        <v>41</v>
      </c>
    </row>
    <row r="13">
      <c r="A13">
        <v>1</v>
      </c>
      <c r="B13" t="s">
        <v>74</v>
      </c>
      <c r="C13" t="s">
        <v>66</v>
      </c>
      <c r="D13" s="11">
        <v>0.15</v>
      </c>
      <c r="E13" t="s">
        <v>25</v>
      </c>
      <c r="F13" t="s">
        <v>41</v>
      </c>
    </row>
    <row r="14">
      <c r="A14">
        <v>1</v>
      </c>
      <c r="B14" t="s">
        <v>75</v>
      </c>
      <c r="C14" t="s">
        <v>66</v>
      </c>
      <c r="D14" s="11">
        <v>0.01</v>
      </c>
      <c r="E14" t="s">
        <v>25</v>
      </c>
      <c r="F14" t="s">
        <v>51</v>
      </c>
    </row>
    <row r="15">
      <c r="A15">
        <v>1</v>
      </c>
      <c r="B15" t="s">
        <v>76</v>
      </c>
      <c r="C15" t="s">
        <v>66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77</v>
      </c>
      <c r="C16" t="s">
        <v>66</v>
      </c>
      <c r="D16" s="11">
        <v>0.1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Frasez à la feuille farine de riz (350g), farine de sarrasin (150g), sel (10g), eau (350g) et le levain de riz-sarrasin (200g) et la levure (7g) jusqu'à pâte liquide type crêpe.</t>
        </is>
      </c>
      <c r="E2" t="s" s="13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3">
        <v>88</v>
      </c>
      <c r="E3" t="s" s="13"/>
      <c r="F3"/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>
        <v>94</v>
      </c>
      <c r="F5" t="s">
        <v>95</v>
      </c>
    </row>
    <row r="6">
      <c r="A6" t="s">
        <v>96</v>
      </c>
      <c r="B6">
        <v>1</v>
      </c>
      <c r="C6" t="s">
        <v>97</v>
      </c>
      <c r="D6" t="s" s="13">
        <v>98</v>
      </c>
      <c r="E6" t="s" s="13"/>
      <c r="F6" t="s">
        <v>99</v>
      </c>
    </row>
    <row r="7">
      <c r="A7" t="s">
        <v>100</v>
      </c>
      <c r="B7">
        <v>1</v>
      </c>
      <c r="C7" t="s">
        <v>101</v>
      </c>
      <c r="D7" t="s" s="13">
        <v>102</v>
      </c>
      <c r="E7" t="s" s="13">
        <v>103</v>
      </c>
      <c r="F7" t="s">
        <v>86</v>
      </c>
    </row>
    <row r="8">
      <c r="A8" t="s">
        <v>100</v>
      </c>
      <c r="B8">
        <v>2</v>
      </c>
      <c r="C8" t="s">
        <v>104</v>
      </c>
      <c r="D8" t="s" s="13">
        <v>105</v>
      </c>
      <c r="E8" t="s" s="13"/>
      <c r="F8"/>
    </row>
    <row r="9">
      <c r="A9" t="s">
        <v>100</v>
      </c>
      <c r="B9">
        <v>3</v>
      </c>
      <c r="C9" t="s">
        <v>106</v>
      </c>
      <c r="D9" t="s" s="13">
        <v>107</v>
      </c>
      <c r="E9" t="s" s="13">
        <v>108</v>
      </c>
      <c r="F9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110</v>
      </c>
      <c r="B1"/>
      <c r="C1"/>
      <c r="D1"/>
    </row>
    <row r="2">
      <c r="A2" t="str" s="14">
        <f>"FER-PAINRIZSAR · BOU.PAINS_SPECIAUX · référence : "&amp;Besoins!B3&amp;" "&amp;Besoins!C3&amp;" · multiplicateur réglable sur la feuille ""Besoins"""</f>
        <v>FER-PAINRIZSAR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111</v>
      </c>
      <c r="B4"/>
      <c r="C4"/>
      <c r="D4"/>
    </row>
    <row r="5">
      <c r="A5" t="s" s="16">
        <v>112</v>
      </c>
      <c r="B5" t="str" s="13">
        <f>"[FRASER] "&amp;Procedure!D2</f>
        <v>[FRASER] Frasez à la feuille farine de riz (350g), farine de sarrasin (150g), sel (10g), eau (350g) et le levain de riz-sarrasin (200g) et la levure (7g) jusqu'à pâte liquide type crêpe.</v>
      </c>
      <c r="C5"/>
      <c r="D5"/>
    </row>
    <row r="6">
      <c r="A6"/>
      <c r="B6" t="s">
        <v>113</v>
      </c>
      <c r="C6" s="11">
        <f>'Besoins'!$B$2*0.35</f>
        <v>0.35</v>
      </c>
      <c r="D6" t="s">
        <v>25</v>
      </c>
    </row>
    <row r="7">
      <c r="A7"/>
      <c r="B7" t="s">
        <v>114</v>
      </c>
      <c r="C7" s="11">
        <f>'Besoins'!$B$2*0.15</f>
        <v>0.15</v>
      </c>
      <c r="D7" t="s">
        <v>25</v>
      </c>
    </row>
    <row r="8">
      <c r="A8"/>
      <c r="B8" t="str">
        <f>Besoins!B13</f>
        <v>Sel fin de cuisine</v>
      </c>
      <c r="C8" s="11">
        <f>Besoins!E13</f>
        <v>0.01</v>
      </c>
      <c r="D8" t="str">
        <f>Besoins!F13</f>
        <v>kg</v>
      </c>
    </row>
    <row r="9">
      <c r="A9"/>
      <c r="B9" t="s">
        <v>115</v>
      </c>
      <c r="C9" s="11">
        <f>'Besoins'!$B$2*0.35</f>
        <v>0.35</v>
      </c>
      <c r="D9" t="s">
        <v>35</v>
      </c>
    </row>
    <row r="10">
      <c r="A10"/>
      <c r="B10" t="s">
        <v>116</v>
      </c>
      <c r="C10" s="11">
        <f>'Besoins'!$B$2*0.2</f>
        <v>0.2</v>
      </c>
      <c r="D10" t="s">
        <v>25</v>
      </c>
    </row>
    <row r="11">
      <c r="A11"/>
      <c r="B11" t="str">
        <f>Besoins!B12</f>
        <v>Levure fraîche de boulanger</v>
      </c>
      <c r="C11" s="11">
        <f>Besoins!E12</f>
        <v>0.007</v>
      </c>
      <c r="D11" t="str">
        <f>Besoins!F12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117</v>
      </c>
      <c r="B13" t="str" s="13">
        <f>"[MOULER] "&amp;Procedure!D3</f>
        <v>[MOULER] Graissez les moules, remplissez à 100g chacun, lissez, graines de sésame (100g) sur la moitié de la surface.</v>
      </c>
      <c r="C13"/>
      <c r="D13"/>
    </row>
    <row r="14">
      <c r="A14"/>
      <c r="B14" t="str">
        <f>Besoins!B8</f>
        <v>Sésame blanc décortiqué</v>
      </c>
      <c r="C14" s="11">
        <f>Besoins!E8</f>
        <v>0.1</v>
      </c>
      <c r="D14" t="str">
        <f>Besoins!F8</f>
        <v>kg</v>
      </c>
    </row>
    <row r="15">
      <c r="A15" t="s" s="16">
        <v>118</v>
      </c>
      <c r="B15" t="str" s="13">
        <f>"[APPRÊTER] "&amp;Procedure!D4</f>
        <v>[APPRÊTER] Apprêt en étuve à 30°C jusqu'au craquèlement.</v>
      </c>
      <c r="C15"/>
      <c r="D15"/>
    </row>
    <row r="16">
      <c r="A16" t="s" s="16">
        <v>119</v>
      </c>
      <c r="B16" t="str" s="13">
        <f>"[ENFOURNER] "&amp;Procedure!D5</f>
        <v>[ENFOURNER] Enfournez avec buée puis séchez.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120</v>
      </c>
      <c r="B19"/>
      <c r="C19"/>
      <c r="D19"/>
    </row>
    <row r="20">
      <c r="A20" t="s" s="16">
        <v>112</v>
      </c>
      <c r="B20" t="str" s="13">
        <f>"[RAFRAÎCHIR] "&amp;Procedure!D6</f>
        <v>[RAFRAÎCHIR] Rafraîchir le levain tout point (60g) avec l'eau (80g), la farine de sarrasin (65g) et la farine de riz (65g). Laisser maturer.</v>
      </c>
      <c r="C20"/>
      <c r="D20"/>
    </row>
    <row r="21">
      <c r="A21"/>
      <c r="B21" t="s">
        <v>121</v>
      </c>
      <c r="C21" s="11">
        <f>'Besoins'!$B$2*0.0571428571</f>
        <v>0.057143</v>
      </c>
      <c r="D21" t="s">
        <v>25</v>
      </c>
    </row>
    <row r="22">
      <c r="A22"/>
      <c r="B22" t="s">
        <v>115</v>
      </c>
      <c r="C22" s="11">
        <f>'Besoins'!$B$2*0.0761904762</f>
        <v>0.07619</v>
      </c>
      <c r="D22" t="s">
        <v>35</v>
      </c>
    </row>
    <row r="23">
      <c r="A23"/>
      <c r="B23" t="s">
        <v>114</v>
      </c>
      <c r="C23" s="11">
        <f>'Besoins'!$B$2*0.0619047619</f>
        <v>0.061905</v>
      </c>
      <c r="D23" t="s">
        <v>25</v>
      </c>
    </row>
    <row r="24">
      <c r="A24"/>
      <c r="B24" t="s">
        <v>113</v>
      </c>
      <c r="C24" s="11">
        <f>'Besoins'!$B$2*0.0619047619</f>
        <v>0.061905</v>
      </c>
      <c r="D24" t="s">
        <v>25</v>
      </c>
    </row>
    <row r="25">
      <c r="A25"/>
      <c r="B25"/>
      <c r="C25"/>
      <c r="D25"/>
    </row>
    <row r="26">
      <c r="A26" t="s" s="15">
        <v>122</v>
      </c>
      <c r="B26"/>
      <c r="C26"/>
      <c r="D26"/>
    </row>
    <row r="27">
      <c r="A27" t="s" s="16">
        <v>112</v>
      </c>
      <c r="B27" t="str" s="13">
        <f>"[VERSER] "&amp;Procedure!D7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0.001504</v>
      </c>
      <c r="D28" t="str">
        <f>Besoins!F14</f>
        <v>kg</v>
      </c>
    </row>
    <row r="29">
      <c r="A29"/>
      <c r="B29" t="s">
        <v>115</v>
      </c>
      <c r="C29" s="11">
        <f>'Besoins'!$B$2*0.030075188</f>
        <v>0.030075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117</v>
      </c>
      <c r="B31" t="str" s="13">
        <f>"[INCORPORER] "&amp;Procedure!D8</f>
        <v>[INCORPORER] Incorporer la farine de seigle (85g) au fouet.</v>
      </c>
      <c r="C31"/>
      <c r="D31"/>
    </row>
    <row r="32">
      <c r="A32"/>
      <c r="B32" t="str">
        <f>Besoins!B11</f>
        <v>Farine de seigle T130</v>
      </c>
      <c r="C32" s="11">
        <f>Besoins!E11</f>
        <v>0.025564</v>
      </c>
      <c r="D32" t="str">
        <f>Besoins!F11</f>
        <v>kg</v>
      </c>
    </row>
    <row r="33">
      <c r="A33" t="s" s="16">
        <v>118</v>
      </c>
      <c r="B33" t="str" s="13">
        <f>"[METTRE] "&amp;Procedure!D9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"&amp;Procedure!E9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A19:D19"/>
    <mergeCell ref="B20:D20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