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<sst xmlns="http://schemas.openxmlformats.org/spreadsheetml/2006/main" count="182" uniqueCount="182">
  <si>
    <t>Fiche technique</t>
  </si>
  <si>
    <t>Nom</t>
  </si>
  <si>
    <t>Consommé Célestine</t>
  </si>
  <si>
    <t>Code</t>
  </si>
  <si>
    <t>EP_CONS_CLES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</si>
  <si>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</si>
  <si>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</si>
  <si>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</si>
  <si>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</si>
  <si>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</si>
  <si>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</si>
  <si>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</si>
  <si>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</si>
  <si>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</si>
  <si>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</si>
  <si>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</si>
  <si>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</si>
  <si>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</si>
  <si>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</si>
  <si>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</si>
  <si>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</si>
  <si>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</si>
  <si>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</si>
  <si>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</si>
  <si>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</si>
  <si>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</si>
  <si>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</si>
  <si>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</si>
  <si>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</si>
  <si>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</si>
  <si>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</si>
  <si>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</si>
  <si>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</si>
  <si>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</si>
  <si>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</si>
  <si>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</si>
  <si>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</si>
  <si>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</si>
  <si>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</si>
  <si>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</si>
  <si>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</si>
  <si>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</si>
  <si>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</si>
  <si>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</si>
  <si>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</si>
  <si>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</si>
  <si>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EPI-POIVRE-NOIR</t>
  </si>
  <si>
    <t>Poivre noir moulu</t>
  </si>
  <si>
    <t>HER-BOUQUET-G</t>
  </si>
  <si>
    <t>Bouquet garni sachet dose</t>
  </si>
  <si>
    <t>Herbes aromatiques séchées</t>
  </si>
  <si>
    <t>FROM-GRUYERE</t>
  </si>
  <si>
    <t>Gruyère râpé vrac</t>
  </si>
  <si>
    <t>Fromages de base cuisine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</si>
  <si>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</si>
  <si>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</si>
  <si>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</si>
  <si>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</si>
  <si>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</si>
  <si>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</si>
  <si>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</si>
  <si>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</si>
  <si>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</si>
  <si>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</si>
  <si>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00002049</t>
  </si>
  <si>
    <t>oignons émincés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</si>
  <si>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</si>
  <si>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</si>
  <si>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</si>
  <si>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</si>
  <si>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</si>
  <si>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</si>
  <si>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</si>
  <si>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</si>
  <si>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</si>
  <si>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</si>
  <si>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</si>
  <si>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</si>
  <si>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</si>
  <si>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</si>
  <si>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</si>
  <si>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</si>
  <si>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</si>
  <si>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</si>
  <si>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</si>
  <si>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</si>
  <si>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00002328</t>
  </si>
  <si>
    <t>1/2 baguette non emballée</t>
  </si>
  <si>
    <t>Pains classiques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</si>
  <si>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</si>
  <si>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</si>
  <si>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</si>
  <si>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</si>
  <si>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</si>
  <si>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</si>
  <si>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</si>
  <si>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</si>
  <si>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</si>
  <si>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oignons émincés</t>
  </si>
  <si>
    <t xml:space="preserve">    ↳ FARINE (000)</t>
  </si>
  <si>
    <t xml:space="preserve">    ↳ Consommé Blanc / Marmite (réduit)</t>
  </si>
  <si>
    <t>Fonds et bouillons de base</t>
  </si>
  <si>
    <t xml:space="preserve">        ↳ Consommé Blanc Simple ou Marmite</t>
  </si>
  <si>
    <t xml:space="preserve">            ↳ EAU</t>
  </si>
  <si>
    <t xml:space="preserve">            ↳ Jumeau (bœuf)</t>
  </si>
  <si>
    <t xml:space="preserve">            ↳ Gîte-gîte (bœuf)</t>
  </si>
  <si>
    <t xml:space="preserve">            ↳ Macreuse à pot-au-feu</t>
  </si>
  <si>
    <t xml:space="preserve">            ↳ Plat de côtes (bœuf)</t>
  </si>
  <si>
    <t xml:space="preserve">            ↳ Os de bœuf (moelle)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</si>
  <si>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</si>
  <si>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</si>
  <si>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</si>
  <si>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</si>
  <si>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Panais</t>
  </si>
  <si>
    <t xml:space="preserve">            ↳ Rutabagas</t>
  </si>
  <si>
    <t xml:space="preserve">            ↳ Navets</t>
  </si>
  <si>
    <t xml:space="preserve">            ↳ Bouquet garni sachet dose</t>
  </si>
  <si>
    <t xml:space="preserve">            ↳ Clous de girofle</t>
  </si>
  <si>
    <t xml:space="preserve">            ↳ Poivre noir moulu</t>
  </si>
  <si>
    <t xml:space="preserve">            ↳ Sel fin de cuisine</t>
  </si>
  <si>
    <t xml:space="preserve">    ↳ 1/2 baguette non emballée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</si>
  <si>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</si>
  <si>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</si>
  <si>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</si>
  <si>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</si>
  <si>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</si>
  <si>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</si>
  <si>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</si>
  <si>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</si>
  <si>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</si>
  <si>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</si>
  <si>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</si>
  <si>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- 10 min Eplucher, laver soigneusement les oignons. Emincer finement .</t>
  </si>
  <si>
    <t>10 min (prepa)</t>
  </si>
  <si>
    <t>CUIRE</t>
  </si>
  <si>
    <t>18 min (cuisson)</t>
  </si>
  <si>
    <t>INCORPORER</t>
  </si>
  <si>
    <t>13 min (cuisson)</t>
  </si>
  <si>
    <t>PRÉPARER</t>
  </si>
  <si>
    <t>10 min (cuisson)</t>
  </si>
  <si>
    <t>DRESSER</t>
  </si>
  <si>
    <t>Consommé Blanc / Marmite (réduit)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</si>
  <si>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</si>
  <si>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</si>
  <si>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</si>
  <si>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</si>
  <si>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</si>
  <si>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</si>
  <si>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</si>
  <si>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</si>
  <si>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</si>
  <si>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</si>
  <si>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</si>
  <si>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</si>
  <si>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</si>
  <si>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</si>
  <si>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</si>
  <si>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</si>
  <si>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</si>
  <si>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</si>
  <si>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</si>
  <si>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</si>
  <si>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</si>
  <si>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</si>
  <si>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</si>
  <si>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</si>
  <si>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</si>
  <si>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</si>
  <si>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</si>
  <si>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Célestine</t>
  </si>
  <si>
    <t>Consommé Célestine  EP_CONS_CLES</t>
  </si>
  <si>
    <t>1.</t>
  </si>
  <si>
    <t>2.</t>
  </si>
  <si>
    <t>3.</t>
  </si>
  <si>
    <t>4.</t>
  </si>
  <si>
    <t xml:space="preserve">    Consommé Blanc / Marmite (réduit)</t>
  </si>
  <si>
    <t>5.</t>
  </si>
  <si>
    <t>6.</t>
  </si>
  <si>
    <t>↳ Consommé Blanc / Marmite (réduit)  CONSOM-BLC-RED</t>
  </si>
  <si>
    <t>↳ Consommé Blanc Simple ou Marmite  00002629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</si>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</sst>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17.341620053333</v>
      </c>
    </row>
    <row r="12">
      <c r="A12" t="s" s="3">
        <v>17</v>
      </c>
      <c r="B12" s="4">
        <v>17.341620053333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17.341620053333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E7*0.489836</f>
        <v>0.009797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2.666667</v>
      </c>
      <c r="E9" s="11">
        <f>D9*$B$2</f>
        <v>2.666667</v>
      </c>
      <c r="F9" t="s">
        <v>42</v>
      </c>
      <c r="G9" s="4">
        <f>E9*0.0029999996</f>
        <v>0.008</v>
      </c>
    </row>
    <row r="10">
      <c r="A10" t="s">
        <v>43</v>
      </c>
      <c r="B10" t="s">
        <v>44</v>
      </c>
      <c r="C10" t="s">
        <v>45</v>
      </c>
      <c r="D10" s="9">
        <v>0.000333</v>
      </c>
      <c r="E10" s="11">
        <f>D10*$B$2</f>
        <v>0.000333</v>
      </c>
      <c r="F10" t="s">
        <v>35</v>
      </c>
      <c r="G10" s="4">
        <f>E10*25.025025025</f>
        <v>0.008333</v>
      </c>
    </row>
    <row r="11">
      <c r="A11" t="s">
        <v>46</v>
      </c>
      <c r="B11" t="s">
        <v>47</v>
      </c>
      <c r="C11" t="s">
        <v>45</v>
      </c>
      <c r="D11" s="9">
        <v>0.000333</v>
      </c>
      <c r="E11" s="11">
        <f>D11*$B$2</f>
        <v>0.000333</v>
      </c>
      <c r="F11" t="s">
        <v>35</v>
      </c>
      <c r="G11" s="4">
        <f>E11*12.5125125125</f>
        <v>0.004167</v>
      </c>
    </row>
    <row r="12">
      <c r="A12" t="s">
        <v>48</v>
      </c>
      <c r="B12" t="s">
        <v>49</v>
      </c>
      <c r="C12" t="s">
        <v>50</v>
      </c>
      <c r="D12" s="9">
        <v>0.000333</v>
      </c>
      <c r="E12" s="11">
        <f>D12*$B$2</f>
        <v>0.000333</v>
      </c>
      <c r="F12" t="s">
        <v>35</v>
      </c>
      <c r="G12" s="4">
        <f>E12*14.014014014</f>
        <v>0.004667</v>
      </c>
    </row>
    <row r="13">
      <c r="A13" t="s">
        <v>51</v>
      </c>
      <c r="B13" t="s">
        <v>52</v>
      </c>
      <c r="C13" t="s">
        <v>53</v>
      </c>
      <c r="D13" s="9">
        <v>0.24</v>
      </c>
      <c r="E13" s="11">
        <f>D13*$B$2</f>
        <v>0.24</v>
      </c>
      <c r="F13" t="s">
        <v>35</v>
      </c>
      <c r="G13" s="4">
        <f>E13*8.5</f>
        <v>2.04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57</v>
      </c>
      <c r="G14" s="4">
        <f>E14*1.8</f>
        <v>0.09</v>
      </c>
    </row>
    <row r="15">
      <c r="A15" t="s">
        <v>58</v>
      </c>
      <c r="B15" t="s">
        <v>59</v>
      </c>
      <c r="C15" t="s">
        <v>56</v>
      </c>
      <c r="D15" s="9">
        <v>0.026667</v>
      </c>
      <c r="E15" s="11">
        <f>D15*$B$2</f>
        <v>0.026667</v>
      </c>
      <c r="F15" t="s">
        <v>35</v>
      </c>
      <c r="G15" s="4">
        <f>E15*1.7999775003</f>
        <v>0.048</v>
      </c>
    </row>
    <row r="16">
      <c r="A16" t="s" s="12">
        <v>60</v>
      </c>
      <c r="B16" t="s">
        <v>61</v>
      </c>
      <c r="C16" t="s">
        <v>56</v>
      </c>
      <c r="D16" s="9">
        <v>0.000333</v>
      </c>
      <c r="E16" s="11">
        <f>D16*$B$2</f>
        <v>0.000333</v>
      </c>
      <c r="F16" t="s">
        <v>35</v>
      </c>
      <c r="G16" s="4">
        <f>E16*1.5015015015</f>
        <v>0.0005</v>
      </c>
    </row>
    <row r="17">
      <c r="A17" t="s">
        <v>62</v>
      </c>
      <c r="B17" t="s">
        <v>63</v>
      </c>
      <c r="C17" t="s">
        <v>56</v>
      </c>
      <c r="D17" s="9">
        <v>0.05</v>
      </c>
      <c r="E17" s="11">
        <f>D17*$B$2</f>
        <v>0.05</v>
      </c>
      <c r="F17" t="s">
        <v>35</v>
      </c>
      <c r="G17" s="4">
        <f>E17*0.4</f>
        <v>0.02</v>
      </c>
    </row>
    <row r="18">
      <c r="A18" t="s" s="12">
        <v>64</v>
      </c>
      <c r="B18" t="s">
        <v>65</v>
      </c>
      <c r="C18" t="s">
        <v>56</v>
      </c>
      <c r="D18" s="9">
        <v>0.8</v>
      </c>
      <c r="E18" s="11">
        <f>D18*$B$2</f>
        <v>0.8</v>
      </c>
      <c r="F18" t="s">
        <v>25</v>
      </c>
      <c r="G18" s="4">
        <f>E18*0</f>
        <v>0</v>
      </c>
    </row>
    <row r="19">
      <c r="A19" t="s" s="12">
        <v>66</v>
      </c>
      <c r="B19" t="s">
        <v>67</v>
      </c>
      <c r="C19" t="s">
        <v>56</v>
      </c>
      <c r="D19" s="9">
        <v>0.000333</v>
      </c>
      <c r="E19" s="11">
        <f>D19*$B$2</f>
        <v>0.000333</v>
      </c>
      <c r="F19" t="s">
        <v>35</v>
      </c>
      <c r="G19" s="4">
        <f>E19*2.5025025025</f>
        <v>0.000833</v>
      </c>
    </row>
    <row r="20">
      <c r="A20" t="s">
        <v>68</v>
      </c>
      <c r="B20" t="s">
        <v>69</v>
      </c>
      <c r="C20" t="s">
        <v>56</v>
      </c>
      <c r="D20" s="9">
        <v>0.05</v>
      </c>
      <c r="E20" s="11">
        <f>D20*$B$2</f>
        <v>0.05</v>
      </c>
      <c r="F20" t="s">
        <v>35</v>
      </c>
      <c r="G20" s="4">
        <f>E20*0.9</f>
        <v>0.045</v>
      </c>
    </row>
    <row r="21">
      <c r="A21" t="s" s="12">
        <v>70</v>
      </c>
      <c r="B21" t="s">
        <v>71</v>
      </c>
      <c r="C21" t="s">
        <v>56</v>
      </c>
      <c r="D21" s="9">
        <v>0.000333</v>
      </c>
      <c r="E21" s="11">
        <f>D21*$B$2</f>
        <v>0.000333</v>
      </c>
      <c r="F21" t="s">
        <v>35</v>
      </c>
      <c r="G21" s="4">
        <f>E21*1.2012012012</f>
        <v>0.0004</v>
      </c>
    </row>
    <row r="22">
      <c r="A22" t="s">
        <v>72</v>
      </c>
      <c r="B22" t="s">
        <v>73</v>
      </c>
      <c r="C22" t="s">
        <v>74</v>
      </c>
      <c r="D22" s="9">
        <v>0.000333</v>
      </c>
      <c r="E22" s="11">
        <f>D22*$B$2</f>
        <v>0.000333</v>
      </c>
      <c r="F22" t="s">
        <v>35</v>
      </c>
      <c r="G22" s="4">
        <f>E22*0.3503503504</f>
        <v>0.000117</v>
      </c>
    </row>
    <row r="23">
      <c r="A23" t="s" s="12">
        <v>75</v>
      </c>
      <c r="B23" t="s">
        <v>76</v>
      </c>
      <c r="C23" t="s">
        <v>77</v>
      </c>
      <c r="D23" s="9">
        <v>0.333333</v>
      </c>
      <c r="E23" s="11">
        <f>D23*$B$2</f>
        <v>0.333333</v>
      </c>
      <c r="F23" t="s">
        <v>35</v>
      </c>
      <c r="G23" s="4">
        <f>E23*10.00001</f>
        <v>3.333333</v>
      </c>
    </row>
    <row r="24">
      <c r="A24" t="s" s="12">
        <v>78</v>
      </c>
      <c r="B24" t="s">
        <v>79</v>
      </c>
      <c r="C24" t="s">
        <v>77</v>
      </c>
      <c r="D24" s="9">
        <v>0.333333</v>
      </c>
      <c r="E24" s="11">
        <f>D24*$B$2</f>
        <v>0.333333</v>
      </c>
      <c r="F24" t="s">
        <v>35</v>
      </c>
      <c r="G24" s="4">
        <f>E24*12.000012</f>
        <v>4</v>
      </c>
    </row>
    <row r="25">
      <c r="A25" t="s" s="12">
        <v>80</v>
      </c>
      <c r="B25" t="s">
        <v>81</v>
      </c>
      <c r="C25" t="s">
        <v>77</v>
      </c>
      <c r="D25" s="9">
        <v>0.333333</v>
      </c>
      <c r="E25" s="11">
        <f>D25*$B$2</f>
        <v>0.333333</v>
      </c>
      <c r="F25" t="s">
        <v>35</v>
      </c>
      <c r="G25" s="4">
        <f>E25*11.000011</f>
        <v>3.666667</v>
      </c>
    </row>
    <row r="26">
      <c r="A26" t="s" s="12">
        <v>82</v>
      </c>
      <c r="B26" t="s">
        <v>83</v>
      </c>
      <c r="C26" t="s">
        <v>77</v>
      </c>
      <c r="D26" s="9">
        <v>0.333333</v>
      </c>
      <c r="E26" s="11">
        <f>D26*$B$2</f>
        <v>0.333333</v>
      </c>
      <c r="F26" t="s">
        <v>35</v>
      </c>
      <c r="G26" s="4">
        <f>E26*3.000003</f>
        <v>1</v>
      </c>
    </row>
    <row r="27">
      <c r="A27" t="s" s="12">
        <v>84</v>
      </c>
      <c r="B27" t="s">
        <v>85</v>
      </c>
      <c r="C27" t="s">
        <v>77</v>
      </c>
      <c r="D27" s="9">
        <v>0.333333</v>
      </c>
      <c r="E27" s="11">
        <f>D27*$B$2</f>
        <v>0.333333</v>
      </c>
      <c r="F27" t="s">
        <v>35</v>
      </c>
      <c r="G27" s="4">
        <f>E27*8.000008</f>
        <v>2.666667</v>
      </c>
    </row>
    <row r="28">
      <c r="A28" t="s" s="12">
        <v>86</v>
      </c>
      <c r="B28" t="s">
        <v>87</v>
      </c>
      <c r="C28" t="s">
        <v>88</v>
      </c>
      <c r="D28" s="9">
        <v>0.16</v>
      </c>
      <c r="E28" s="11">
        <f>D28*$B$2</f>
        <v>0.16</v>
      </c>
      <c r="F28" t="s">
        <v>25</v>
      </c>
      <c r="G28" s="4">
        <f>E28*0</f>
        <v>0</v>
      </c>
    </row>
    <row r="29">
      <c r="A29"/>
      <c r="B29"/>
      <c r="C29"/>
      <c r="D29"/>
      <c r="E29"/>
      <c r="F29" t="s" s="3">
        <v>89</v>
      </c>
      <c r="G29" s="13">
        <f>SUM(G7:G28)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94</v>
      </c>
      <c r="D2" s="11">
        <v>1</v>
      </c>
      <c r="E2" t="s">
        <v>25</v>
      </c>
      <c r="F2" t="s">
        <v>95</v>
      </c>
    </row>
    <row r="3">
      <c r="A3">
        <v>1</v>
      </c>
      <c r="B3" t="s">
        <v>96</v>
      </c>
      <c r="C3" t="s">
        <v>97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98</v>
      </c>
      <c r="C4" t="s">
        <v>97</v>
      </c>
      <c r="D4" s="11">
        <v>0.8</v>
      </c>
      <c r="E4" t="s">
        <v>35</v>
      </c>
      <c r="F4" t="s">
        <v>56</v>
      </c>
    </row>
    <row r="5">
      <c r="A5">
        <v>1</v>
      </c>
      <c r="B5" t="s">
        <v>99</v>
      </c>
      <c r="C5" t="s">
        <v>97</v>
      </c>
      <c r="D5" s="11">
        <v>0.02</v>
      </c>
      <c r="E5" t="s">
        <v>35</v>
      </c>
      <c r="F5" t="s">
        <v>34</v>
      </c>
    </row>
    <row r="6">
      <c r="A6">
        <v>1</v>
      </c>
      <c r="B6" t="s">
        <v>100</v>
      </c>
      <c r="C6" t="s">
        <v>94</v>
      </c>
      <c r="D6" s="11">
        <v>2</v>
      </c>
      <c r="E6" t="s">
        <v>42</v>
      </c>
      <c r="F6" t="s">
        <v>101</v>
      </c>
    </row>
    <row r="7">
      <c r="A7">
        <v>2</v>
      </c>
      <c r="B7" t="s">
        <v>102</v>
      </c>
      <c r="C7" t="s">
        <v>94</v>
      </c>
      <c r="D7" s="11">
        <v>2.667</v>
      </c>
      <c r="E7" t="s">
        <v>42</v>
      </c>
      <c r="F7" t="s">
        <v>101</v>
      </c>
    </row>
    <row r="8">
      <c r="A8">
        <v>3</v>
      </c>
      <c r="B8" t="s">
        <v>103</v>
      </c>
      <c r="C8" t="s">
        <v>97</v>
      </c>
      <c r="D8" s="11">
        <v>2.667</v>
      </c>
      <c r="E8" t="s">
        <v>42</v>
      </c>
      <c r="F8" t="s">
        <v>41</v>
      </c>
    </row>
    <row r="9">
      <c r="A9">
        <v>3</v>
      </c>
      <c r="B9" t="s">
        <v>104</v>
      </c>
      <c r="C9" t="s">
        <v>97</v>
      </c>
      <c r="D9" s="11">
        <v>0.333</v>
      </c>
      <c r="E9" t="s">
        <v>35</v>
      </c>
      <c r="F9" t="s">
        <v>77</v>
      </c>
    </row>
    <row r="10">
      <c r="A10">
        <v>3</v>
      </c>
      <c r="B10" t="s">
        <v>105</v>
      </c>
      <c r="C10" t="s">
        <v>97</v>
      </c>
      <c r="D10" s="11">
        <v>0.333</v>
      </c>
      <c r="E10" t="s">
        <v>35</v>
      </c>
      <c r="F10" t="s">
        <v>77</v>
      </c>
    </row>
    <row r="11">
      <c r="A11">
        <v>3</v>
      </c>
      <c r="B11" t="s">
        <v>106</v>
      </c>
      <c r="C11" t="s">
        <v>97</v>
      </c>
      <c r="D11" s="11">
        <v>0.333</v>
      </c>
      <c r="E11" t="s">
        <v>35</v>
      </c>
      <c r="F11" t="s">
        <v>77</v>
      </c>
    </row>
    <row r="12">
      <c r="A12">
        <v>3</v>
      </c>
      <c r="B12" t="s">
        <v>107</v>
      </c>
      <c r="C12" t="s">
        <v>97</v>
      </c>
      <c r="D12" s="11">
        <v>0.333</v>
      </c>
      <c r="E12" t="s">
        <v>35</v>
      </c>
      <c r="F12" t="s">
        <v>77</v>
      </c>
    </row>
    <row r="13">
      <c r="A13">
        <v>3</v>
      </c>
      <c r="B13" t="s">
        <v>108</v>
      </c>
      <c r="C13" t="s">
        <v>97</v>
      </c>
      <c r="D13" s="11">
        <v>0.333</v>
      </c>
      <c r="E13" t="s">
        <v>35</v>
      </c>
      <c r="F13" t="s">
        <v>77</v>
      </c>
    </row>
    <row r="14">
      <c r="A14">
        <v>3</v>
      </c>
      <c r="B14" t="s">
        <v>109</v>
      </c>
      <c r="C14" t="s">
        <v>97</v>
      </c>
      <c r="D14" s="11">
        <v>0.05</v>
      </c>
      <c r="E14" t="s">
        <v>35</v>
      </c>
      <c r="F14" t="s">
        <v>56</v>
      </c>
    </row>
    <row r="15">
      <c r="A15">
        <v>3</v>
      </c>
      <c r="B15" t="s">
        <v>110</v>
      </c>
      <c r="C15" t="s">
        <v>97</v>
      </c>
      <c r="D15" s="11">
        <v>0.05</v>
      </c>
      <c r="E15" t="s">
        <v>35</v>
      </c>
      <c r="F15" t="s">
        <v>56</v>
      </c>
    </row>
    <row r="16">
      <c r="A16">
        <v>3</v>
      </c>
      <c r="B16" t="s">
        <v>111</v>
      </c>
      <c r="C16" t="s">
        <v>97</v>
      </c>
      <c r="D16" s="11">
        <v>0.05</v>
      </c>
      <c r="E16" t="s">
        <v>35</v>
      </c>
      <c r="F16" t="s">
        <v>56</v>
      </c>
    </row>
    <row r="17">
      <c r="A17">
        <v>3</v>
      </c>
      <c r="B17" t="s">
        <v>112</v>
      </c>
      <c r="C17" t="s">
        <v>97</v>
      </c>
      <c r="D17" s="11">
        <v>0.027</v>
      </c>
      <c r="E17" t="s">
        <v>35</v>
      </c>
      <c r="F17" t="s">
        <v>56</v>
      </c>
    </row>
    <row r="18">
      <c r="A18">
        <v>3</v>
      </c>
      <c r="B18" t="s">
        <v>113</v>
      </c>
      <c r="C18" t="s">
        <v>97</v>
      </c>
      <c r="D18" s="11">
        <v>0</v>
      </c>
      <c r="E18" t="s">
        <v>35</v>
      </c>
      <c r="F18" t="s">
        <v>56</v>
      </c>
    </row>
    <row r="19">
      <c r="A19">
        <v>3</v>
      </c>
      <c r="B19" t="s">
        <v>114</v>
      </c>
      <c r="C19" t="s">
        <v>97</v>
      </c>
      <c r="D19" s="11">
        <v>0</v>
      </c>
      <c r="E19" t="s">
        <v>35</v>
      </c>
      <c r="F19" t="s">
        <v>56</v>
      </c>
    </row>
    <row r="20">
      <c r="A20">
        <v>3</v>
      </c>
      <c r="B20" t="s">
        <v>115</v>
      </c>
      <c r="C20" t="s">
        <v>97</v>
      </c>
      <c r="D20" s="11">
        <v>0</v>
      </c>
      <c r="E20" t="s">
        <v>35</v>
      </c>
      <c r="F20" t="s">
        <v>56</v>
      </c>
    </row>
    <row r="21">
      <c r="A21">
        <v>3</v>
      </c>
      <c r="B21" t="s">
        <v>116</v>
      </c>
      <c r="C21" t="s">
        <v>97</v>
      </c>
      <c r="D21" s="11">
        <v>0</v>
      </c>
      <c r="E21" t="s">
        <v>35</v>
      </c>
      <c r="F21" t="s">
        <v>50</v>
      </c>
    </row>
    <row r="22">
      <c r="A22">
        <v>3</v>
      </c>
      <c r="B22" t="s">
        <v>117</v>
      </c>
      <c r="C22" t="s">
        <v>97</v>
      </c>
      <c r="D22" s="11">
        <v>0</v>
      </c>
      <c r="E22" t="s">
        <v>35</v>
      </c>
      <c r="F22" t="s">
        <v>45</v>
      </c>
    </row>
    <row r="23">
      <c r="A23">
        <v>3</v>
      </c>
      <c r="B23" t="s">
        <v>118</v>
      </c>
      <c r="C23" t="s">
        <v>97</v>
      </c>
      <c r="D23" s="11">
        <v>0</v>
      </c>
      <c r="E23" t="s">
        <v>35</v>
      </c>
      <c r="F23" t="s">
        <v>45</v>
      </c>
    </row>
    <row r="24">
      <c r="A24">
        <v>3</v>
      </c>
      <c r="B24" t="s">
        <v>119</v>
      </c>
      <c r="C24" t="s">
        <v>97</v>
      </c>
      <c r="D24" s="11">
        <v>0</v>
      </c>
      <c r="E24" t="s">
        <v>35</v>
      </c>
      <c r="F24" t="s">
        <v>74</v>
      </c>
    </row>
    <row r="25">
      <c r="A25">
        <v>1</v>
      </c>
      <c r="B25" t="s">
        <v>120</v>
      </c>
      <c r="C25" t="s">
        <v>97</v>
      </c>
      <c r="D25" s="11">
        <v>0.16</v>
      </c>
      <c r="E25" t="s">
        <v>35</v>
      </c>
      <c r="F25" t="s">
        <v>88</v>
      </c>
    </row>
    <row r="26">
      <c r="A26">
        <v>1</v>
      </c>
      <c r="B26" t="s">
        <v>121</v>
      </c>
      <c r="C26" t="s">
        <v>97</v>
      </c>
      <c r="D26" s="11">
        <v>0.24</v>
      </c>
      <c r="E26" t="s">
        <v>35</v>
      </c>
      <c r="F26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122</v>
      </c>
      <c r="B1" t="s" s="2">
        <v>123</v>
      </c>
      <c r="C1" t="s" s="2">
        <v>124</v>
      </c>
      <c r="D1" t="s" s="2">
        <v>125</v>
      </c>
      <c r="E1" t="s" s="2">
        <v>126</v>
      </c>
      <c r="F1" t="s" s="2">
        <v>127</v>
      </c>
    </row>
    <row r="2">
      <c r="A2" t="s">
        <v>2</v>
      </c>
      <c r="B2">
        <v>1</v>
      </c>
      <c r="C2" t="s">
        <v>128</v>
      </c>
      <c r="D2" t="s" s="14">
        <v>129</v>
      </c>
      <c r="E2" t="s" s="14"/>
      <c r="F2" t="s">
        <v>130</v>
      </c>
    </row>
    <row r="3">
      <c r="A3" t="s">
        <v>2</v>
      </c>
      <c r="B3">
        <v>2</v>
      </c>
      <c r="C3" t="s">
        <v>131</v>
      </c>
      <c r="D3" t="s" s="14">
        <v>132</v>
      </c>
      <c r="E3" t="s" s="14"/>
      <c r="F3" t="s">
        <v>133</v>
      </c>
    </row>
    <row r="4">
      <c r="A4" t="s">
        <v>2</v>
      </c>
      <c r="B4">
        <v>3</v>
      </c>
      <c r="C4" t="s">
        <v>134</v>
      </c>
      <c r="D4" t="inlineStr" s="14">
        <is>
          <t>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t>
        </is>
      </c>
      <c r="E4" t="s" s="14"/>
      <c r="F4" t="s">
        <v>135</v>
      </c>
    </row>
    <row r="5">
      <c r="A5" t="s">
        <v>2</v>
      </c>
      <c r="B5">
        <v>4</v>
      </c>
      <c r="C5" t="s">
        <v>136</v>
      </c>
      <c r="D5" t="inlineStr" s="14">
        <is>
          <t>Marquer la soupe à loignon en cuisson - 5 min Ajouter les 2 l de marmite ou de consommé. Cuire à nouveau à très faible ébullition pendant 20 min. Vérifier lassaisonnement. Ajouter quelques tours de poivre du moulin.</t>
        </is>
      </c>
      <c r="E5" t="s" s="14"/>
      <c r="F5" t="s">
        <v>137</v>
      </c>
    </row>
    <row r="6">
      <c r="A6" t="s">
        <v>2</v>
      </c>
      <c r="B6">
        <v>5</v>
      </c>
      <c r="C6" t="s">
        <v>138</v>
      </c>
      <c r="D6" t="inlineStr" s="14">
        <is>
          <t>Préparer la garniture - 10 min Détailler la baguette en tranches. Sécher les rondelles sur les 2 faces au four doux. Débarrasser sur une grille à pâtisserie. Râper le gruyère.</t>
        </is>
      </c>
      <c r="E6" t="s" s="14"/>
      <c r="F6" t="s">
        <v>139</v>
      </c>
    </row>
    <row r="7">
      <c r="A7" t="s">
        <v>2</v>
      </c>
      <c r="B7">
        <v>6</v>
      </c>
      <c r="C7" t="s">
        <v>140</v>
      </c>
      <c r="D7" t="inlineStr" s="14">
        <is>
          <t>Dresser la soupe à loignon gratinée - 5 min. Mélanger la soupe pour répartir la garniture. Remplir les bols à gratinée. Disposer les lamelles de pain. Recouvrir de gruyère râpé. Gratiner dabord au four, puis terminer sous la salamandre.</t>
        </is>
      </c>
      <c r="E7" t="s" s="14"/>
      <c r="F7" t="s">
        <v>130</v>
      </c>
    </row>
    <row r="8">
      <c r="A8" t="s">
        <v>141</v>
      </c>
      <c r="B8">
        <v>1</v>
      </c>
      <c r="C8" t="s">
        <v>134</v>
      </c>
      <c r="D8" t="s" s="14">
        <v>142</v>
      </c>
      <c r="E8" t="s" s="14"/>
      <c r="F8" t="s">
        <v>143</v>
      </c>
    </row>
    <row r="9">
      <c r="A9" t="s">
        <v>141</v>
      </c>
      <c r="B9">
        <v>2</v>
      </c>
      <c r="C9"/>
      <c r="D9" t="s" s="14">
        <v>144</v>
      </c>
      <c r="E9" t="s" s="14"/>
      <c r="F9"/>
    </row>
    <row r="10">
      <c r="A10" t="s">
        <v>145</v>
      </c>
      <c r="B10">
        <v>1</v>
      </c>
      <c r="C10" t="s">
        <v>146</v>
      </c>
      <c r="D10" t="s" s="14">
        <v>147</v>
      </c>
      <c r="E10" t="s" s="14">
        <v>148</v>
      </c>
      <c r="F10" t="s">
        <v>149</v>
      </c>
    </row>
    <row r="11">
      <c r="A11" t="s">
        <v>145</v>
      </c>
      <c r="B11">
        <v>2</v>
      </c>
      <c r="C11" t="s">
        <v>150</v>
      </c>
      <c r="D11" t="s" s="14">
        <v>151</v>
      </c>
      <c r="E11" t="s" s="14">
        <v>152</v>
      </c>
      <c r="F11"/>
    </row>
    <row r="12">
      <c r="A12" t="s">
        <v>145</v>
      </c>
      <c r="B12">
        <v>3</v>
      </c>
      <c r="C12" t="s">
        <v>131</v>
      </c>
      <c r="D12" t="s" s="14">
        <v>153</v>
      </c>
      <c r="E12" t="s" s="14">
        <v>154</v>
      </c>
      <c r="F12"/>
    </row>
    <row r="13">
      <c r="A13" t="s">
        <v>145</v>
      </c>
      <c r="B13">
        <v>4</v>
      </c>
      <c r="C13" t="s">
        <v>155</v>
      </c>
      <c r="D13" t="s" s="14">
        <v>156</v>
      </c>
      <c r="E13" t="s" s="14">
        <v>157</v>
      </c>
      <c r="F13"/>
    </row>
    <row r="14">
      <c r="A14" t="s">
        <v>145</v>
      </c>
      <c r="B14">
        <v>5</v>
      </c>
      <c r="C14" t="s">
        <v>158</v>
      </c>
      <c r="D14" t="s" s="14">
        <v>159</v>
      </c>
      <c r="E14" t="s" s="14"/>
      <c r="F14"/>
    </row>
    <row r="15">
      <c r="A15" t="s">
        <v>145</v>
      </c>
      <c r="B15">
        <v>6</v>
      </c>
      <c r="C15" t="s">
        <v>160</v>
      </c>
      <c r="D15" t="s" s="14">
        <v>161</v>
      </c>
      <c r="E15" t="s" s="14">
        <v>162</v>
      </c>
      <c r="F15"/>
    </row>
    <row r="16">
      <c r="A16" t="s">
        <v>145</v>
      </c>
      <c r="B16">
        <v>7</v>
      </c>
      <c r="C16" t="s">
        <v>163</v>
      </c>
      <c r="D16" t="s" s="14">
        <v>164</v>
      </c>
      <c r="E16" t="s" s="14">
        <v>165</v>
      </c>
      <c r="F16"/>
    </row>
    <row r="17">
      <c r="A17" t="s">
        <v>145</v>
      </c>
      <c r="B17">
        <v>8</v>
      </c>
      <c r="C17" t="s">
        <v>166</v>
      </c>
      <c r="D17" t="s" s="14">
        <v>167</v>
      </c>
      <c r="E17" t="s" s="14">
        <v>168</v>
      </c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169</v>
      </c>
      <c r="B1"/>
      <c r="C1"/>
      <c r="D1"/>
    </row>
    <row r="2">
      <c r="A2" t="str" s="15">
        <f>"EP_CONS_CLES · CUI.ENC.POTAGES · référence : "&amp;Besoins!B3&amp;" "&amp;Besoins!C3&amp;" · multiplicateur réglable sur la feuille ""Besoins"""</f>
        <v>EP_CONS_CLES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170</v>
      </c>
      <c r="B4"/>
      <c r="C4"/>
      <c r="D4"/>
    </row>
    <row r="5">
      <c r="A5" t="s" s="17">
        <v>171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172</v>
      </c>
      <c r="B6" t="str" s="14">
        <f>"[ÉPLUCHER] "&amp;Procedure!D3</f>
        <v>[ÉPLUCHER] Préparer les légumes - 10 min Eplucher, laver soigneusement les oignons. Emincer finement .</v>
      </c>
      <c r="C6"/>
      <c r="D6"/>
    </row>
    <row r="7">
      <c r="A7"/>
      <c r="B7" t="str">
        <f>Besoins!B18</f>
        <v>oignons émincés</v>
      </c>
      <c r="C7" s="11">
        <f>Besoins!E18</f>
        <v>0.8</v>
      </c>
      <c r="D7" t="str">
        <f>Besoins!F18</f>
        <v>kg</v>
      </c>
    </row>
    <row r="8">
      <c r="A8" t="s" s="17">
        <v>173</v>
      </c>
      <c r="B8" t="str" s="14">
        <f>"[CUIRE] "&amp;Procedure!D4</f>
        <v>[CUIRE] 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v>
      </c>
      <c r="C8"/>
      <c r="D8"/>
    </row>
    <row r="9">
      <c r="A9"/>
      <c r="B9" t="str">
        <f>Besoins!B8</f>
        <v>BEURRE</v>
      </c>
      <c r="C9" s="11">
        <f>Besoins!E8</f>
        <v>0.1</v>
      </c>
      <c r="D9" t="str">
        <f>Besoins!F8</f>
        <v>kg</v>
      </c>
    </row>
    <row r="10">
      <c r="A10"/>
      <c r="B10" t="str">
        <f>Besoins!B7</f>
        <v>FARINE (000)</v>
      </c>
      <c r="C10" s="11">
        <f>Besoins!E7</f>
        <v>0.02</v>
      </c>
      <c r="D10" t="str">
        <f>Besoins!F7</f>
        <v>kg</v>
      </c>
    </row>
    <row r="11">
      <c r="A11" t="s" s="17">
        <v>174</v>
      </c>
      <c r="B11" t="str" s="14">
        <f>"[INCORPORER] "&amp;Procedure!D5</f>
        <v>[INCORPORER] Marquer la soupe à loignon en cuisson - 5 min Ajouter les 2 l de marmite ou de consommé. Cuire à nouveau à très faible ébullition pendant 20 min. Vérifier lassaisonnement. Ajouter quelques tours de poivre du moulin.</v>
      </c>
      <c r="C11"/>
      <c r="D11"/>
    </row>
    <row r="12">
      <c r="A12"/>
      <c r="B12" t="s">
        <v>175</v>
      </c>
      <c r="C12" s="11">
        <f>'Besoins'!$B$2*2</f>
        <v>2</v>
      </c>
      <c r="D12" t="s">
        <v>42</v>
      </c>
    </row>
    <row r="13">
      <c r="A13" t="s" s="17">
        <v>176</v>
      </c>
      <c r="B13" t="str" s="14">
        <f>"[PRÉPARER] "&amp;Procedure!D6</f>
        <v>[PRÉPARER] Préparer la garniture - 10 min Détailler la baguette en tranches. Sécher les rondelles sur les 2 faces au four doux. Débarrasser sur une grille à pâtisserie. Râper le gruyère.</v>
      </c>
      <c r="C13"/>
      <c r="D13"/>
    </row>
    <row r="14">
      <c r="A14"/>
      <c r="B14" t="str">
        <f>Besoins!B28</f>
        <v>1/2 baguette non emballée</v>
      </c>
      <c r="C14" s="11">
        <f>Besoins!E28</f>
        <v>0.16</v>
      </c>
      <c r="D14" t="str">
        <f>Besoins!F28</f>
        <v>kg</v>
      </c>
    </row>
    <row r="15">
      <c r="A15"/>
      <c r="B15" t="str">
        <f>Besoins!B13</f>
        <v>Gruyère râpé vrac</v>
      </c>
      <c r="C15" s="11">
        <f>Besoins!E13</f>
        <v>0.24</v>
      </c>
      <c r="D15" t="str">
        <f>Besoins!F13</f>
        <v>kg</v>
      </c>
    </row>
    <row r="16">
      <c r="A16" t="s" s="17">
        <v>177</v>
      </c>
      <c r="B16" t="str" s="14">
        <f>"[DRESSER] "&amp;Procedure!D7</f>
        <v>[DRESSER] Dresser la soupe à loignon gratinée - 5 min. Mélanger la soupe pour répartir la garniture. Remplir les bols à gratinée. Disposer les lamelles de pain. Recouvrir de gruyère râpé. Gratiner dabord au four, puis terminer sous la salamandre.</v>
      </c>
      <c r="C16"/>
      <c r="D16"/>
    </row>
    <row r="17">
      <c r="A17"/>
      <c r="B17"/>
      <c r="C17"/>
      <c r="D17"/>
    </row>
    <row r="18">
      <c r="A18" t="s" s="16">
        <v>178</v>
      </c>
      <c r="B18"/>
      <c r="C18"/>
      <c r="D18"/>
    </row>
    <row r="19">
      <c r="A19" t="s" s="17">
        <v>171</v>
      </c>
      <c r="B19" t="str" s="14">
        <f>"[CUIRE] "&amp;Procedure!D8</f>
        <v>[CUIRE] Laisser cuire la marmite à découvert à très faible ébullition durant 2h30 à 3h</v>
      </c>
      <c r="C19"/>
      <c r="D19"/>
    </row>
    <row r="20">
      <c r="A20" t="s" s="17">
        <v>172</v>
      </c>
      <c r="B20" t="str" s="14">
        <f>Procedure!D9</f>
        <v>S'assurer de la cuisson de la viande — la débarrasser et la réserver</v>
      </c>
      <c r="C20"/>
      <c r="D20"/>
    </row>
    <row r="21">
      <c r="A21"/>
      <c r="B21"/>
      <c r="C21"/>
      <c r="D21"/>
    </row>
    <row r="22">
      <c r="A22" t="s" s="16">
        <v>179</v>
      </c>
      <c r="B22"/>
      <c r="C22"/>
      <c r="D22"/>
    </row>
    <row r="23">
      <c r="A23" t="s" s="17">
        <v>171</v>
      </c>
      <c r="B23" t="str" s="14">
        <f>"[CONCASSER] "&amp;Procedure!D10</f>
        <v>[CONCASSER] Parer et ficeler les morceaux de viande — blanchir la viande et les os 3 à 4 minutes</v>
      </c>
      <c r="C23"/>
      <c r="D23"/>
    </row>
    <row r="24">
      <c r="A24"/>
      <c r="B24" t="str" s="18">
        <f>"ℹ "&amp;Procedure!E10</f>
        <v>ℹ</v>
      </c>
      <c r="C24"/>
      <c r="D24"/>
    </row>
    <row r="25">
      <c r="A25" t="s" s="17">
        <v>172</v>
      </c>
      <c r="B25" t="str" s="14">
        <f>"[MARQUER] "&amp;Procedure!D11</f>
        <v>[MARQUER] Marquer la marmite en cuisson</v>
      </c>
      <c r="C25"/>
      <c r="D25"/>
    </row>
    <row r="26">
      <c r="A26"/>
      <c r="B26" t="str" s="18">
        <f>"ℹ "&amp;Procedure!E11</f>
        <v>ℹ</v>
      </c>
      <c r="C26"/>
      <c r="D26"/>
    </row>
    <row r="27">
      <c r="A27" t="s" s="17">
        <v>173</v>
      </c>
      <c r="B27" t="str" s="14">
        <f>"[ÉPLUCHER] "&amp;Procedure!D12</f>
        <v>[ÉPLUCHER] Préparer les légumes de la garniture aromatique</v>
      </c>
      <c r="C27"/>
      <c r="D27"/>
    </row>
    <row r="28">
      <c r="A28"/>
      <c r="B28" t="str" s="18">
        <f>"ℹ "&amp;Procedure!E12</f>
        <v>ℹ</v>
      </c>
      <c r="C28"/>
      <c r="D28"/>
    </row>
    <row r="29">
      <c r="A29" t="s" s="17">
        <v>174</v>
      </c>
      <c r="B29" t="str" s="14">
        <f>"[ÉCUMER] "&amp;Procedure!D13</f>
        <v>[ÉCUMER] Écumer et dégraisser soigneusement la marmite</v>
      </c>
      <c r="C29"/>
      <c r="D29"/>
    </row>
    <row r="30">
      <c r="A30"/>
      <c r="B30" t="str" s="18">
        <f>"ℹ "&amp;Procedure!E13</f>
        <v>ℹ</v>
      </c>
      <c r="C30"/>
      <c r="D30"/>
    </row>
    <row r="31">
      <c r="A31" t="s" s="17">
        <v>176</v>
      </c>
      <c r="B31" t="str" s="14">
        <f>"[MOUILLER] "&amp;Procedure!D14</f>
        <v>[MOUILLER] Ajouter la garniture aromatique au bout d'une heure de cuisson</v>
      </c>
      <c r="C31"/>
      <c r="D31"/>
    </row>
    <row r="32">
      <c r="A32" t="s" s="17">
        <v>177</v>
      </c>
      <c r="B32" t="str" s="14">
        <f>"[PASSER] "&amp;Procedure!D15</f>
        <v>[PASSER] Passer délicatement la marmite au chinois étamine dans un bain-marie inoxydable</v>
      </c>
      <c r="C32"/>
      <c r="D32"/>
    </row>
    <row r="33">
      <c r="A33"/>
      <c r="B33" t="str" s="18">
        <f>"ℹ "&amp;Procedure!E15</f>
        <v>ℹ</v>
      </c>
      <c r="C33"/>
      <c r="D33"/>
    </row>
    <row r="34">
      <c r="A34" t="s" s="17">
        <v>180</v>
      </c>
      <c r="B34" t="str" s="14">
        <f>"[DÉGRAISSER] "&amp;Procedure!D16</f>
        <v>[DÉGRAISSER] Dégraisser méticuleusement au papier absorbant</v>
      </c>
      <c r="C34"/>
      <c r="D34"/>
    </row>
    <row r="35">
      <c r="A35"/>
      <c r="B35" t="str" s="18">
        <f>"ℹ "&amp;Procedure!E16</f>
        <v>ℹ</v>
      </c>
      <c r="C35"/>
      <c r="D35"/>
    </row>
    <row r="36">
      <c r="A36" t="s" s="17">
        <v>181</v>
      </c>
      <c r="B36" t="str" s="14">
        <f>"[REFROIDIR] "&amp;Procedure!D17</f>
        <v>[REFROIDIR] Réserver immédiatement ou refroidir rapidement</v>
      </c>
      <c r="C36"/>
      <c r="D36"/>
    </row>
    <row r="37">
      <c r="A37"/>
      <c r="B37" t="str" s="18">
        <f>"ℹ "&amp;Procedure!E17</f>
        <v>ℹ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29">
    <mergeCell ref="A1:D1"/>
    <mergeCell ref="A2:D2"/>
    <mergeCell ref="A4:D4"/>
    <mergeCell ref="B5:D5"/>
    <mergeCell ref="B6:D6"/>
    <mergeCell ref="B8:D8"/>
    <mergeCell ref="B11:D11"/>
    <mergeCell ref="B13:D13"/>
    <mergeCell ref="B16:D16"/>
    <mergeCell ref="A18:D18"/>
    <mergeCell ref="B19:D19"/>
    <mergeCell ref="B20:D20"/>
    <mergeCell ref="A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2026-09-15T14:07:57Z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2026-09-15T14:07:57Z</dcterms:modified>
  <cp:revision>1</cp:revision>
</cp:coreProperties>
</file>