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<sst xmlns="http://schemas.openxmlformats.org/spreadsheetml/2006/main" count="182" uniqueCount="182">
  <si>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</si>
  <si>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</si>
  <si>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SAUCE FOYOT (VALOIS)</t>
  </si>
  <si>
    <t>Code</t>
  </si>
  <si>
    <t>GRO_CDR_B314A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</si>
  <si>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</si>
  <si>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</si>
  <si>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</si>
  <si>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</si>
  <si>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</si>
  <si>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</si>
  <si>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</si>
  <si>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</si>
  <si>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</si>
  <si>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</si>
  <si>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</si>
  <si>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</si>
  <si>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</si>
  <si>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</si>
  <si>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</si>
  <si>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</si>
  <si>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</si>
  <si>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</si>
  <si>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</si>
  <si>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</si>
  <si>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</si>
  <si>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</si>
  <si>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</si>
  <si>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</si>
  <si>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</si>
  <si>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</si>
  <si>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</si>
  <si>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</si>
  <si>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</si>
  <si>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</si>
  <si>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</si>
  <si>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</si>
  <si>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</si>
  <si>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</si>
  <si>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</si>
  <si>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</si>
  <si>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</si>
  <si>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</si>
  <si>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EPI-POIVRE-MIGNO</t>
  </si>
  <si>
    <t>Poivre noir mignonnette (concassé)</t>
  </si>
  <si>
    <t>Épices en poudre et graines</t>
  </si>
  <si>
    <t>HER-LAURIER</t>
  </si>
  <si>
    <t>Laurier sauce feuilles</t>
  </si>
  <si>
    <t>Herbes aromatiques séchées</t>
  </si>
  <si>
    <t>HER-THYM</t>
  </si>
  <si>
    <t>Thym séché</t>
  </si>
  <si>
    <t>00SAU_MP006</t>
  </si>
  <si>
    <t>Beurre AOC Charentes-Poitou</t>
  </si>
  <si>
    <t>Produits laitiers et œufs</t>
  </si>
  <si>
    <t>RNM17710123</t>
  </si>
  <si>
    <t>AIL frais France cat.I 60-80mm</t>
  </si>
  <si>
    <t>Légumes</t>
  </si>
  <si>
    <t>RNM0420123</t>
  </si>
  <si>
    <t>CAROTTE France extra colis 12kg</t>
  </si>
  <si>
    <t>RNM0020160</t>
  </si>
  <si>
    <t>CERFEUIL France botte</t>
  </si>
  <si>
    <t>bte</t>
  </si>
  <si>
    <t>RNM0440123</t>
  </si>
  <si>
    <t>ÉCHALOTE France cat.I</t>
  </si>
  <si>
    <t>RNM1940160</t>
  </si>
  <si>
    <t>ESTRAGON France botte</t>
  </si>
  <si>
    <t>RNM27820123</t>
  </si>
  <si>
    <t>OIGNON jaune France cat.I 60-80mm</t>
  </si>
  <si>
    <t>RNM6520160</t>
  </si>
  <si>
    <t>PERSIL simple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</si>
  <si>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</si>
  <si>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</si>
  <si>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</si>
  <si>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</si>
  <si>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</si>
  <si>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</si>
  <si>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</si>
  <si>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</si>
  <si>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</si>
  <si>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</si>
  <si>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</si>
  <si>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</si>
  <si>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</si>
  <si>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1,03 kg)</t>
  </si>
  <si>
    <t>recette</t>
  </si>
  <si>
    <t>Sauces émulsionnées chaudes</t>
  </si>
  <si>
    <t xml:space="preserve">    ↳ SAUCE BÉARNAISE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</si>
  <si>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</si>
  <si>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</si>
  <si>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</si>
  <si>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</si>
  <si>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</si>
  <si>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Beurre AOC Charentes-Poitou</t>
  </si>
  <si>
    <t xml:space="preserve">        ↳ VIN BLANC CUISSON (L)</t>
  </si>
  <si>
    <t>Conversions diverses</t>
  </si>
  <si>
    <t xml:space="preserve">            ↳ Vin blanc bib 10L UE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</si>
  <si>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</si>
  <si>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</si>
  <si>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</si>
  <si>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</si>
  <si>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</si>
  <si>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GLACE DE VIANDE</t>
  </si>
  <si>
    <t>Glaces de viande (réductions extrêmes)</t>
  </si>
  <si>
    <t xml:space="preserve">        ↳ FOND BRUN DE VEAU</t>
  </si>
  <si>
    <t>Fonds et bouillons de base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</si>
  <si>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</si>
  <si>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</si>
  <si>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</si>
  <si>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</si>
  <si>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</si>
  <si>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</si>
  <si>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Préparations de base cuisine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</si>
  <si>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</si>
  <si>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</si>
  <si>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</si>
  <si>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</si>
  <si>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</si>
  <si>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</si>
  <si>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</si>
  <si>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</si>
  <si>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</si>
  <si>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</si>
  <si>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</si>
  <si>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RÉALISER</t>
  </si>
  <si>
    <t>Mise en place — Peser et mesurer toutes les denrées, vérifier leur fraîcheur.</t>
  </si>
  <si>
    <t>ÉTUVER</t>
  </si>
  <si>
    <t>Préparer la garniture — Tiédir la glace de viande pour la rendre coulante.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</si>
  <si>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</si>
  <si>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</si>
  <si>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</si>
  <si>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</si>
  <si>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</si>
  <si>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</si>
  <si>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</si>
  <si>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INCORPORER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</si>
  <si>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</si>
  <si>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</si>
  <si>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</si>
  <si>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</si>
  <si>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</si>
  <si>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</si>
  <si>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GLACE DE VIANDE</t>
  </si>
  <si>
    <t>BOUILLIR</t>
  </si>
  <si>
    <t>Mise en place du poste de travail — Réunir les denrées, le matériel de préparation et de cuisson. Contrôler la fraîcheur et la qualité des produits.</t>
  </si>
  <si>
    <t>Utiliser un fond brun de veau non lié</t>
  </si>
  <si>
    <t>RÉDUIRE</t>
  </si>
  <si>
    <t>Porter le fond brun de veau à ébullition dans une grande sauteuse et le faire réduire en l'écumant et le dépouillant aussi souvent que nécessaire.</t>
  </si>
  <si>
    <t>Diminuer l'intensité du feu au fur et à mesure de la concentration</t>
  </si>
  <si>
    <t>Au fur et à mesure de la concentration, le passer au chinois étamine dans une sauteuse plus petite ; diminuer le feu et poursuivre la réduction.</t>
  </si>
  <si>
    <t>Au fur et à mesure de sa concentration</t>
  </si>
  <si>
    <t>La glace est prête quand elle nappe le dos d'une cuiller et forme une couche brillante</t>
  </si>
  <si>
    <t>FOND BRUN DE VEAU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</si>
  <si>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</si>
  <si>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</si>
  <si>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</si>
  <si>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</si>
  <si>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</si>
  <si>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FOURRER</t>
  </si>
  <si>
    <t>Fiche technique — SAUCE FOYOT (VALOIS)</t>
  </si>
  <si>
    <t>SAUCE FOYOT (VALOIS)  GRO_CDR_B314A</t>
  </si>
  <si>
    <t>1.</t>
  </si>
  <si>
    <t>2.</t>
  </si>
  <si>
    <t xml:space="preserve">    GLACE DE VIANDE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</si>
  <si>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</si>
  <si>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</si>
  <si>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</si>
  <si>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</si>
  <si>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</si>
  <si>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</si>
  <si>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</si>
  <si>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</si>
  <si>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</si>
  <si>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</si>
  <si>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</si>
  <si>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</si>
  <si>
    <t>↳ GLACE DE VIANDE  GRO_CDR_B275</t>
  </si>
  <si>
    <t xml:space="preserve">    FOND BRUN DE VEAU</t>
  </si>
  <si>
    <t>↳ FOND BRUN DE VEAU  GRO_CDR_B258</t>
  </si>
  <si>
    <t xml:space="preserve">    BOUQUET GARNI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</si>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</sst>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13.763565</v>
      </c>
    </row>
    <row r="12">
      <c r="A12" t="s" s="3">
        <v>17</v>
      </c>
      <c r="B12" s="4">
        <v>13.362684466019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13.763565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</v>
      </c>
      <c r="C3" t="s" s="10">
        <v>25</v>
      </c>
      <c r="D3"/>
      <c r="E3"/>
      <c r="F3"/>
    </row>
    <row r="4">
      <c r="A4" t="s">
        <v>26</v>
      </c>
      <c r="B4" s="11">
        <f>$B$2*B3</f>
        <v>1.03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E8*24.02</f>
        <v>0.28824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35</v>
      </c>
      <c r="G9" s="4">
        <f>E9*0.8</f>
        <v>0.096</v>
      </c>
    </row>
    <row r="10">
      <c r="A10" t="s">
        <v>43</v>
      </c>
      <c r="B10" t="s">
        <v>44</v>
      </c>
      <c r="C10" t="s">
        <v>45</v>
      </c>
      <c r="D10" s="9">
        <v>0.012</v>
      </c>
      <c r="E10" s="11">
        <f>D10*$B$2</f>
        <v>0.012</v>
      </c>
      <c r="F10" t="s">
        <v>25</v>
      </c>
      <c r="G10" s="4">
        <f>E10*13.2</f>
        <v>0.1584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25</v>
      </c>
      <c r="G11" s="4">
        <f>E11*9.8</f>
        <v>0.00294</v>
      </c>
    </row>
    <row r="12">
      <c r="A12" t="s">
        <v>49</v>
      </c>
      <c r="B12" t="s">
        <v>50</v>
      </c>
      <c r="C12" t="s">
        <v>48</v>
      </c>
      <c r="D12" s="9">
        <v>0.0003</v>
      </c>
      <c r="E12" s="11">
        <f>D12*$B$2</f>
        <v>0.0003</v>
      </c>
      <c r="F12" t="s">
        <v>25</v>
      </c>
      <c r="G12" s="4">
        <f>E12*8.5</f>
        <v>0.00255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25</v>
      </c>
      <c r="G13" s="4">
        <f>E13*12</f>
        <v>9.6</v>
      </c>
    </row>
    <row r="14">
      <c r="A14" t="s">
        <v>54</v>
      </c>
      <c r="B14" t="s">
        <v>55</v>
      </c>
      <c r="C14" t="s">
        <v>56</v>
      </c>
      <c r="D14" s="9">
        <v>0.003</v>
      </c>
      <c r="E14" s="11">
        <f>D14*$B$2</f>
        <v>0.003</v>
      </c>
      <c r="F14" t="s">
        <v>25</v>
      </c>
      <c r="G14" s="4">
        <f>E14*6.5</f>
        <v>0.0195</v>
      </c>
    </row>
    <row r="15">
      <c r="A15" t="s">
        <v>57</v>
      </c>
      <c r="B15" t="s">
        <v>58</v>
      </c>
      <c r="C15" t="s">
        <v>56</v>
      </c>
      <c r="D15" s="9">
        <v>0.03</v>
      </c>
      <c r="E15" s="11">
        <f>D15*$B$2</f>
        <v>0.03</v>
      </c>
      <c r="F15" t="s">
        <v>25</v>
      </c>
      <c r="G15" s="4">
        <f>E15*1.1</f>
        <v>0.033</v>
      </c>
    </row>
    <row r="16">
      <c r="A16" t="s">
        <v>59</v>
      </c>
      <c r="B16" t="s">
        <v>60</v>
      </c>
      <c r="C16" t="s">
        <v>56</v>
      </c>
      <c r="D16" s="9">
        <v>0.4</v>
      </c>
      <c r="E16" s="11">
        <f>D16*$B$2</f>
        <v>0.4</v>
      </c>
      <c r="F16" t="s">
        <v>61</v>
      </c>
      <c r="G16" s="4">
        <f>E16*0.6</f>
        <v>0.24</v>
      </c>
    </row>
    <row r="17">
      <c r="A17" t="s">
        <v>62</v>
      </c>
      <c r="B17" t="s">
        <v>63</v>
      </c>
      <c r="C17" t="s">
        <v>56</v>
      </c>
      <c r="D17" s="9">
        <v>0.12</v>
      </c>
      <c r="E17" s="11">
        <f>D17*$B$2</f>
        <v>0.12</v>
      </c>
      <c r="F17" t="s">
        <v>25</v>
      </c>
      <c r="G17" s="4">
        <f>E17*1.3</f>
        <v>0.156</v>
      </c>
    </row>
    <row r="18">
      <c r="A18" t="s">
        <v>64</v>
      </c>
      <c r="B18" t="s">
        <v>65</v>
      </c>
      <c r="C18" t="s">
        <v>56</v>
      </c>
      <c r="D18" s="9">
        <v>0.8</v>
      </c>
      <c r="E18" s="11">
        <f>D18*$B$2</f>
        <v>0.8</v>
      </c>
      <c r="F18" t="s">
        <v>61</v>
      </c>
      <c r="G18" s="4">
        <f>E18*0.6</f>
        <v>0.48</v>
      </c>
    </row>
    <row r="19">
      <c r="A19" t="s">
        <v>66</v>
      </c>
      <c r="B19" t="s">
        <v>67</v>
      </c>
      <c r="C19" t="s">
        <v>56</v>
      </c>
      <c r="D19" s="9">
        <v>0.03</v>
      </c>
      <c r="E19" s="11">
        <f>D19*$B$2</f>
        <v>0.03</v>
      </c>
      <c r="F19" t="s">
        <v>25</v>
      </c>
      <c r="G19" s="4">
        <f>E19*0.4</f>
        <v>0.012</v>
      </c>
    </row>
    <row r="20">
      <c r="A20" t="s">
        <v>68</v>
      </c>
      <c r="B20" t="s">
        <v>69</v>
      </c>
      <c r="C20" t="s">
        <v>56</v>
      </c>
      <c r="D20" s="9">
        <v>0.06</v>
      </c>
      <c r="E20" s="11">
        <f>D20*$B$2</f>
        <v>0.06</v>
      </c>
      <c r="F20" t="s">
        <v>61</v>
      </c>
      <c r="G20" s="4">
        <f>E20*0.45</f>
        <v>0.027</v>
      </c>
    </row>
    <row r="21">
      <c r="A21" t="s">
        <v>70</v>
      </c>
      <c r="B21" t="s">
        <v>71</v>
      </c>
      <c r="C21" t="s">
        <v>56</v>
      </c>
      <c r="D21" s="9">
        <v>0.06</v>
      </c>
      <c r="E21" s="11">
        <f>D21*$B$2</f>
        <v>0.06</v>
      </c>
      <c r="F21" t="s">
        <v>25</v>
      </c>
      <c r="G21" s="4">
        <f>E21*2.8</f>
        <v>0.168</v>
      </c>
    </row>
    <row r="22">
      <c r="A22" t="s" s="12">
        <v>72</v>
      </c>
      <c r="B22" t="s">
        <v>73</v>
      </c>
      <c r="C22" t="s">
        <v>74</v>
      </c>
      <c r="D22" s="9">
        <v>6.4</v>
      </c>
      <c r="E22" s="11">
        <f>D22*$B$2</f>
        <v>6.4</v>
      </c>
      <c r="F22" t="s">
        <v>75</v>
      </c>
      <c r="G22" s="4">
        <f>E22*0.27</f>
        <v>1.728</v>
      </c>
    </row>
    <row r="23">
      <c r="A23" t="s" s="12">
        <v>76</v>
      </c>
      <c r="B23" t="s">
        <v>77</v>
      </c>
      <c r="C23" t="s">
        <v>78</v>
      </c>
      <c r="D23" s="9">
        <v>0.3</v>
      </c>
      <c r="E23" s="11">
        <f>D23*$B$2</f>
        <v>0.3</v>
      </c>
      <c r="F23" t="s">
        <v>25</v>
      </c>
      <c r="G23" s="4">
        <f>E23*2.5</f>
        <v>0.75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1.03</v>
      </c>
      <c r="E2" t="s">
        <v>25</v>
      </c>
      <c r="F2" t="s">
        <v>85</v>
      </c>
    </row>
    <row r="3">
      <c r="A3">
        <v>1</v>
      </c>
      <c r="B3" t="s">
        <v>86</v>
      </c>
      <c r="C3" t="s">
        <v>84</v>
      </c>
      <c r="D3" s="11">
        <v>1</v>
      </c>
      <c r="E3" t="s">
        <v>25</v>
      </c>
      <c r="F3" t="s">
        <v>85</v>
      </c>
    </row>
    <row r="4">
      <c r="A4">
        <v>2</v>
      </c>
      <c r="B4" t="s">
        <v>87</v>
      </c>
      <c r="C4" t="s">
        <v>84</v>
      </c>
      <c r="D4" s="11">
        <v>12.8</v>
      </c>
      <c r="E4" t="s">
        <v>75</v>
      </c>
      <c r="F4" t="s">
        <v>88</v>
      </c>
    </row>
    <row r="5">
      <c r="A5">
        <v>3</v>
      </c>
      <c r="B5" t="s">
        <v>89</v>
      </c>
      <c r="C5" t="s">
        <v>84</v>
      </c>
      <c r="D5" s="11">
        <v>0.243</v>
      </c>
      <c r="E5" t="s">
        <v>35</v>
      </c>
      <c r="F5" t="s">
        <v>88</v>
      </c>
    </row>
    <row r="6">
      <c r="A6">
        <v>4</v>
      </c>
      <c r="B6" t="s">
        <v>90</v>
      </c>
      <c r="C6" t="s">
        <v>91</v>
      </c>
      <c r="D6" s="11">
        <v>6.4</v>
      </c>
      <c r="E6" t="s">
        <v>75</v>
      </c>
      <c r="F6" t="s">
        <v>74</v>
      </c>
    </row>
    <row r="7">
      <c r="A7">
        <v>2</v>
      </c>
      <c r="B7" t="s">
        <v>92</v>
      </c>
      <c r="C7" t="s">
        <v>91</v>
      </c>
      <c r="D7" s="11">
        <v>0.8</v>
      </c>
      <c r="E7" t="s">
        <v>25</v>
      </c>
      <c r="F7" t="s">
        <v>53</v>
      </c>
    </row>
    <row r="8">
      <c r="A8">
        <v>2</v>
      </c>
      <c r="B8" t="s">
        <v>93</v>
      </c>
      <c r="C8" t="s">
        <v>84</v>
      </c>
      <c r="D8" s="11">
        <v>0.12</v>
      </c>
      <c r="E8" t="s">
        <v>35</v>
      </c>
      <c r="F8" t="s">
        <v>94</v>
      </c>
    </row>
    <row r="9">
      <c r="A9">
        <v>3</v>
      </c>
      <c r="B9" t="s">
        <v>95</v>
      </c>
      <c r="C9" t="s">
        <v>91</v>
      </c>
      <c r="D9" s="11">
        <v>0.012</v>
      </c>
      <c r="E9" t="s">
        <v>39</v>
      </c>
      <c r="F9" t="s">
        <v>38</v>
      </c>
    </row>
    <row r="10">
      <c r="A10">
        <v>2</v>
      </c>
      <c r="B10" t="s">
        <v>96</v>
      </c>
      <c r="C10" t="s">
        <v>91</v>
      </c>
      <c r="D10" s="11">
        <v>0.12</v>
      </c>
      <c r="E10" t="s">
        <v>35</v>
      </c>
      <c r="F10" t="s">
        <v>42</v>
      </c>
    </row>
    <row r="11">
      <c r="A11">
        <v>2</v>
      </c>
      <c r="B11" t="s">
        <v>97</v>
      </c>
      <c r="C11" t="s">
        <v>91</v>
      </c>
      <c r="D11" s="11">
        <v>0.12</v>
      </c>
      <c r="E11" t="s">
        <v>25</v>
      </c>
      <c r="F11" t="s">
        <v>56</v>
      </c>
    </row>
    <row r="12">
      <c r="A12">
        <v>2</v>
      </c>
      <c r="B12" t="s">
        <v>98</v>
      </c>
      <c r="C12" t="s">
        <v>91</v>
      </c>
      <c r="D12" s="11">
        <v>0.012</v>
      </c>
      <c r="E12" t="s">
        <v>25</v>
      </c>
      <c r="F12" t="s">
        <v>45</v>
      </c>
    </row>
    <row r="13">
      <c r="A13">
        <v>2</v>
      </c>
      <c r="B13" t="s">
        <v>99</v>
      </c>
      <c r="C13" t="s">
        <v>91</v>
      </c>
      <c r="D13" s="11">
        <v>0.4</v>
      </c>
      <c r="E13" t="s">
        <v>61</v>
      </c>
      <c r="F13" t="s">
        <v>56</v>
      </c>
    </row>
    <row r="14">
      <c r="A14">
        <v>2</v>
      </c>
      <c r="B14" t="s">
        <v>100</v>
      </c>
      <c r="C14" t="s">
        <v>91</v>
      </c>
      <c r="D14" s="11">
        <v>0.2</v>
      </c>
      <c r="E14" t="s">
        <v>61</v>
      </c>
      <c r="F14" t="s">
        <v>56</v>
      </c>
    </row>
    <row r="15">
      <c r="A15">
        <v>2</v>
      </c>
      <c r="B15" t="s">
        <v>99</v>
      </c>
      <c r="C15" t="s">
        <v>91</v>
      </c>
      <c r="D15" s="11">
        <v>0.4</v>
      </c>
      <c r="E15" t="s">
        <v>61</v>
      </c>
      <c r="F15" t="s">
        <v>56</v>
      </c>
    </row>
    <row r="16">
      <c r="A16">
        <v>2</v>
      </c>
      <c r="B16" t="s">
        <v>100</v>
      </c>
      <c r="C16" t="s">
        <v>91</v>
      </c>
      <c r="D16" s="11">
        <v>0.2</v>
      </c>
      <c r="E16" t="s">
        <v>61</v>
      </c>
      <c r="F16" t="s">
        <v>56</v>
      </c>
    </row>
    <row r="17">
      <c r="A17">
        <v>1</v>
      </c>
      <c r="B17" t="s">
        <v>101</v>
      </c>
      <c r="C17" t="s">
        <v>84</v>
      </c>
      <c r="D17" s="11">
        <v>0.03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84</v>
      </c>
      <c r="D18" s="11">
        <v>0.3</v>
      </c>
      <c r="E18" t="s">
        <v>35</v>
      </c>
      <c r="F18" t="s">
        <v>104</v>
      </c>
    </row>
    <row r="19">
      <c r="A19">
        <v>3</v>
      </c>
      <c r="B19" t="s">
        <v>105</v>
      </c>
      <c r="C19" t="s">
        <v>91</v>
      </c>
      <c r="D19" s="11">
        <v>0.3</v>
      </c>
      <c r="E19" t="s">
        <v>25</v>
      </c>
      <c r="F19" t="s">
        <v>78</v>
      </c>
    </row>
    <row r="20">
      <c r="A20">
        <v>3</v>
      </c>
      <c r="B20" t="s">
        <v>106</v>
      </c>
      <c r="C20" t="s">
        <v>91</v>
      </c>
      <c r="D20" s="11">
        <v>0.03</v>
      </c>
      <c r="E20" t="s">
        <v>25</v>
      </c>
      <c r="F20" t="s">
        <v>56</v>
      </c>
    </row>
    <row r="21">
      <c r="A21">
        <v>3</v>
      </c>
      <c r="B21" t="s">
        <v>107</v>
      </c>
      <c r="C21" t="s">
        <v>91</v>
      </c>
      <c r="D21" s="11">
        <v>0.03</v>
      </c>
      <c r="E21" t="s">
        <v>25</v>
      </c>
      <c r="F21" t="s">
        <v>56</v>
      </c>
    </row>
    <row r="22">
      <c r="A22">
        <v>3</v>
      </c>
      <c r="B22" t="s">
        <v>108</v>
      </c>
      <c r="C22" t="s">
        <v>91</v>
      </c>
      <c r="D22" s="11">
        <v>0.003</v>
      </c>
      <c r="E22" t="s">
        <v>25</v>
      </c>
      <c r="F22" t="s">
        <v>56</v>
      </c>
    </row>
    <row r="23">
      <c r="A23">
        <v>3</v>
      </c>
      <c r="B23" t="s">
        <v>109</v>
      </c>
      <c r="C23" t="s">
        <v>91</v>
      </c>
      <c r="D23" s="11">
        <v>0.06</v>
      </c>
      <c r="E23" t="s">
        <v>25</v>
      </c>
      <c r="F23" t="s">
        <v>56</v>
      </c>
    </row>
    <row r="24">
      <c r="A24">
        <v>3</v>
      </c>
      <c r="B24" t="s">
        <v>110</v>
      </c>
      <c r="C24" t="s">
        <v>84</v>
      </c>
      <c r="D24" s="11">
        <v>0.3</v>
      </c>
      <c r="E24" t="s">
        <v>75</v>
      </c>
      <c r="F24" t="s">
        <v>111</v>
      </c>
    </row>
    <row r="25">
      <c r="A25">
        <v>4</v>
      </c>
      <c r="B25" t="s">
        <v>112</v>
      </c>
      <c r="C25" t="s">
        <v>84</v>
      </c>
      <c r="D25" s="11">
        <v>0.006</v>
      </c>
      <c r="E25" t="s">
        <v>25</v>
      </c>
      <c r="F25" t="s">
        <v>94</v>
      </c>
    </row>
    <row r="26">
      <c r="A26">
        <v>5</v>
      </c>
      <c r="B26" t="s">
        <v>113</v>
      </c>
      <c r="C26" t="s">
        <v>91</v>
      </c>
      <c r="D26" s="11">
        <v>0.06</v>
      </c>
      <c r="E26" t="s">
        <v>61</v>
      </c>
      <c r="F26" t="s">
        <v>56</v>
      </c>
    </row>
    <row r="27">
      <c r="A27">
        <v>4</v>
      </c>
      <c r="B27" t="s">
        <v>114</v>
      </c>
      <c r="C27" t="s">
        <v>91</v>
      </c>
      <c r="D27" s="11">
        <v>0</v>
      </c>
      <c r="E27" t="s">
        <v>25</v>
      </c>
      <c r="F27" t="s">
        <v>48</v>
      </c>
    </row>
    <row r="28">
      <c r="A28">
        <v>4</v>
      </c>
      <c r="B28" t="s">
        <v>115</v>
      </c>
      <c r="C28" t="s">
        <v>91</v>
      </c>
      <c r="D28" s="11">
        <v>0</v>
      </c>
      <c r="E28" t="s">
        <v>25</v>
      </c>
      <c r="F28" t="s">
        <v>48</v>
      </c>
    </row>
    <row r="29">
      <c r="A29">
        <v>3</v>
      </c>
      <c r="B29" t="s">
        <v>116</v>
      </c>
      <c r="C29" t="s">
        <v>91</v>
      </c>
      <c r="D29" s="11">
        <v>0.45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 t="s">
        <v>123</v>
      </c>
      <c r="D2" t="s" s="14">
        <v>124</v>
      </c>
      <c r="E2" t="s" s="14"/>
      <c r="F2"/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béarnaise,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127</v>
      </c>
      <c r="B5">
        <v>1</v>
      </c>
      <c r="C5" t="s">
        <v>128</v>
      </c>
      <c r="D5" t="s" s="14">
        <v>124</v>
      </c>
      <c r="E5" t="s" s="14">
        <v>129</v>
      </c>
      <c r="F5"/>
    </row>
    <row r="6">
      <c r="A6" t="s">
        <v>127</v>
      </c>
      <c r="B6">
        <v>2</v>
      </c>
      <c r="C6" t="s">
        <v>130</v>
      </c>
      <c r="D6" t="inlineStr" s="14">
        <is>
          <t>Clarifier le beurre — Le couper en morceaux, le laisser fondre doucement au bain-marie sans y toucher, puis le décanter : retirer l'écume et laisser le petit-lait au fond.</t>
        </is>
      </c>
      <c r="E6" t="s" s="14"/>
      <c r="F6"/>
    </row>
    <row r="7">
      <c r="A7" t="s">
        <v>127</v>
      </c>
      <c r="B7">
        <v>3</v>
      </c>
      <c r="C7" t="s">
        <v>131</v>
      </c>
      <c r="D7" t="s" s="14">
        <v>132</v>
      </c>
      <c r="E7" t="s" s="14"/>
      <c r="F7"/>
    </row>
    <row r="8">
      <c r="A8" t="s">
        <v>127</v>
      </c>
      <c r="B8">
        <v>4</v>
      </c>
      <c r="C8" t="s">
        <v>133</v>
      </c>
      <c r="D8" t="inlineStr" s="14">
        <is>
          <t>Réduction — Réunir vin blanc, vinaigre, échalotes, herbes hachées et mignonnette ; réduire des trois quarts à tout petit feu, puis laisser refroidir et infuser hors du feu.</t>
        </is>
      </c>
      <c r="E8" t="s" s="14"/>
      <c r="F8"/>
    </row>
    <row r="9">
      <c r="A9" t="s">
        <v>127</v>
      </c>
      <c r="B9">
        <v>5</v>
      </c>
      <c r="C9" t="s">
        <v>134</v>
      </c>
      <c r="D9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4">
        <v>135</v>
      </c>
      <c r="F9"/>
    </row>
    <row r="10">
      <c r="A10" t="s">
        <v>127</v>
      </c>
      <c r="B10">
        <v>6</v>
      </c>
      <c r="C10" t="s">
        <v>136</v>
      </c>
      <c r="D10" t="inlineStr" s="14">
        <is>
          <t>Monter la sauce — Saler, puis incorporer le beurre clarifié petit à petit au fouet, comme pour la hollandaise ; si elle épaissit trop, l'assouplir d'un peu d'eau tiède. Rectifier.</t>
        </is>
      </c>
      <c r="E10" t="s" s="14"/>
      <c r="F10"/>
    </row>
    <row r="11">
      <c r="A11" t="s">
        <v>127</v>
      </c>
      <c r="B11">
        <v>7</v>
      </c>
      <c r="C11" t="s">
        <v>137</v>
      </c>
      <c r="D11" t="s" s="14">
        <v>138</v>
      </c>
      <c r="E11" t="s" s="14"/>
      <c r="F11"/>
    </row>
    <row r="12">
      <c r="A12" t="s">
        <v>127</v>
      </c>
      <c r="B12">
        <v>8</v>
      </c>
      <c r="C12" t="s">
        <v>139</v>
      </c>
      <c r="D12" t="s" s="14">
        <v>140</v>
      </c>
      <c r="E12" t="s" s="14"/>
      <c r="F12"/>
    </row>
    <row r="13">
      <c r="A13" t="s">
        <v>141</v>
      </c>
      <c r="B13">
        <v>1</v>
      </c>
      <c r="C13" t="s">
        <v>142</v>
      </c>
      <c r="D13" t="s" s="14">
        <v>143</v>
      </c>
      <c r="E13" t="s" s="14">
        <v>144</v>
      </c>
      <c r="F13"/>
    </row>
    <row r="14">
      <c r="A14" t="s">
        <v>141</v>
      </c>
      <c r="B14">
        <v>2</v>
      </c>
      <c r="C14" t="s">
        <v>145</v>
      </c>
      <c r="D14" t="s" s="14">
        <v>146</v>
      </c>
      <c r="E14" t="s" s="14">
        <v>147</v>
      </c>
      <c r="F14"/>
    </row>
    <row r="15">
      <c r="A15" t="s">
        <v>141</v>
      </c>
      <c r="B15">
        <v>3</v>
      </c>
      <c r="C15" t="s">
        <v>139</v>
      </c>
      <c r="D15" t="s" s="14">
        <v>148</v>
      </c>
      <c r="E15" t="s" s="14">
        <v>149</v>
      </c>
      <c r="F15"/>
    </row>
    <row r="16">
      <c r="A16" t="s">
        <v>141</v>
      </c>
      <c r="B16">
        <v>4</v>
      </c>
      <c r="C16" t="s">
        <v>145</v>
      </c>
      <c r="D16" t="inlineStr" s="14">
        <is>
          <t>Contrôler l'à-point : consistance sirupeuse, la glace nappe le dos d'une cuillère d'une couche brillante et adhérente. Passer à nouveau au chinois étamine ; refroidir rapidement ; réserver à couvert en enceinte réfrigérée.</t>
        </is>
      </c>
      <c r="E16" t="s" s="14">
        <v>150</v>
      </c>
      <c r="F16"/>
    </row>
    <row r="17">
      <c r="A17" t="s">
        <v>151</v>
      </c>
      <c r="B17">
        <v>1</v>
      </c>
      <c r="C17"/>
      <c r="D17" t="s" s="14">
        <v>143</v>
      </c>
      <c r="E17" t="s" s="14"/>
      <c r="F17"/>
    </row>
    <row r="18">
      <c r="A18" t="s">
        <v>151</v>
      </c>
      <c r="B18">
        <v>2</v>
      </c>
      <c r="C18"/>
      <c r="D18" t="s" s="14">
        <v>152</v>
      </c>
      <c r="E18" t="s" s="14"/>
      <c r="F18"/>
    </row>
    <row r="19">
      <c r="A19" t="s">
        <v>151</v>
      </c>
      <c r="B19">
        <v>3</v>
      </c>
      <c r="C19"/>
      <c r="D19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19" t="s" s="14"/>
      <c r="F19"/>
    </row>
    <row r="20">
      <c r="A20" t="s">
        <v>151</v>
      </c>
      <c r="B20">
        <v>4</v>
      </c>
      <c r="C20"/>
      <c r="D20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20" t="s" s="14"/>
      <c r="F20"/>
    </row>
    <row r="21">
      <c r="A21" t="s">
        <v>151</v>
      </c>
      <c r="B21">
        <v>5</v>
      </c>
      <c r="C21"/>
      <c r="D21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21" t="s" s="14"/>
      <c r="F21"/>
    </row>
    <row r="22">
      <c r="A22" t="s">
        <v>151</v>
      </c>
      <c r="B22">
        <v>6</v>
      </c>
      <c r="C22"/>
      <c r="D22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22" t="s" s="14"/>
      <c r="F22"/>
    </row>
    <row r="23">
      <c r="A23" t="s">
        <v>151</v>
      </c>
      <c r="B23">
        <v>7</v>
      </c>
      <c r="C23"/>
      <c r="D23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23" t="s" s="14"/>
      <c r="F23"/>
    </row>
    <row r="24">
      <c r="A24" t="s">
        <v>151</v>
      </c>
      <c r="B24">
        <v>8</v>
      </c>
      <c r="C24"/>
      <c r="D24" t="s" s="14">
        <v>153</v>
      </c>
      <c r="E24" t="s" s="14"/>
      <c r="F24"/>
    </row>
    <row r="25">
      <c r="A25" t="s">
        <v>151</v>
      </c>
      <c r="B25">
        <v>9</v>
      </c>
      <c r="C25"/>
      <c r="D25" t="s" s="14">
        <v>154</v>
      </c>
      <c r="E25" t="s" s="14"/>
      <c r="F25"/>
    </row>
    <row r="26">
      <c r="A26" t="s">
        <v>155</v>
      </c>
      <c r="B26">
        <v>1</v>
      </c>
      <c r="C26" t="s">
        <v>156</v>
      </c>
      <c r="D26" t="s" s="14">
        <v>124</v>
      </c>
      <c r="E26" t="s" s="14"/>
      <c r="F26"/>
    </row>
    <row r="27">
      <c r="A27" t="s">
        <v>155</v>
      </c>
      <c r="B27">
        <v>2</v>
      </c>
      <c r="C27" t="s">
        <v>156</v>
      </c>
      <c r="D2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27" t="s" s="14"/>
      <c r="F27"/>
    </row>
    <row r="28">
      <c r="A28" t="s">
        <v>155</v>
      </c>
      <c r="B28">
        <v>3</v>
      </c>
      <c r="C28" t="s">
        <v>157</v>
      </c>
      <c r="D2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28" t="s" s="14"/>
      <c r="F2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158</v>
      </c>
      <c r="B1"/>
      <c r="C1"/>
      <c r="D1"/>
    </row>
    <row r="2">
      <c r="A2" t="str" s="15">
        <f>"GRO_CDR_B314A · CUI.SAU.EMULSIONNEES · référence : "&amp;Besoins!B3&amp;" "&amp;Besoins!C3&amp;" · multiplicateur réglable sur la feuille ""Besoins"""</f>
        <v>GRO_CDR_B314A · CUI.SAU.EMULSIONNEES · référence : 1,03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 t="s" s="17">
        <v>160</v>
      </c>
      <c r="B5" t="str" s="14">
        <f>"[RÉALISER] "&amp;Procedure!D2</f>
        <v>[RÉALISER] Mise en place — Peser et mesurer toutes les denrées, vérifier leur fraîcheur.</v>
      </c>
      <c r="C5"/>
      <c r="D5"/>
    </row>
    <row r="6">
      <c r="A6" t="s" s="17">
        <v>161</v>
      </c>
      <c r="B6" t="str" s="14">
        <f>"[ÉTUVER] "&amp;Procedure!D3</f>
        <v>[ÉTUVER] Préparer la garniture — Tiédir la glace de viande pour la rendre coulante.</v>
      </c>
      <c r="C6"/>
      <c r="D6"/>
    </row>
    <row r="7">
      <c r="A7"/>
      <c r="B7" t="s">
        <v>162</v>
      </c>
      <c r="C7" s="11">
        <f>'Besoins'!$B$2*0.03</f>
        <v>0.03</v>
      </c>
      <c r="D7" t="s">
        <v>35</v>
      </c>
    </row>
    <row r="8">
      <c r="A8" t="s" s="17">
        <v>163</v>
      </c>
      <c r="B8" t="str" s="14">
        <f>Procedure!D4</f>
        <v>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164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165</v>
      </c>
      <c r="B11"/>
      <c r="C11"/>
      <c r="D11"/>
    </row>
    <row r="12">
      <c r="A12" t="s" s="17">
        <v>160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161</v>
      </c>
      <c r="B14" t="str" s="14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Besoins!B13</f>
        <v>Beurre AOC Charentes-Poitou</v>
      </c>
      <c r="C15" s="11">
        <f>Besoins!E13</f>
        <v>0.8</v>
      </c>
      <c r="D15" t="str">
        <f>Besoins!F13</f>
        <v>kg</v>
      </c>
    </row>
    <row r="16">
      <c r="A16" t="s" s="17">
        <v>163</v>
      </c>
      <c r="B16" t="str" s="14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Besoins!B17</f>
        <v>ÉCHALOTE France cat.I</v>
      </c>
      <c r="C17" s="11">
        <f>Besoins!E17</f>
        <v>0.12</v>
      </c>
      <c r="D17" t="str">
        <f>Besoins!F17</f>
        <v>kg</v>
      </c>
    </row>
    <row r="18">
      <c r="A18"/>
      <c r="B18" t="str">
        <f>Besoins!B10</f>
        <v>Poivre noir mignonnette (concassé)</v>
      </c>
      <c r="C18" s="11">
        <f>Besoins!E10</f>
        <v>0.012</v>
      </c>
      <c r="D18" t="str">
        <f>Besoins!F10</f>
        <v>kg</v>
      </c>
    </row>
    <row r="19">
      <c r="A19"/>
      <c r="B19" t="s">
        <v>166</v>
      </c>
      <c r="C19" s="11">
        <f>'Besoins'!$B$2*0.4</f>
        <v>0.4</v>
      </c>
      <c r="D19" t="s">
        <v>61</v>
      </c>
    </row>
    <row r="20">
      <c r="A20"/>
      <c r="B20" t="s">
        <v>167</v>
      </c>
      <c r="C20" s="11">
        <f>'Besoins'!$B$2*0.2</f>
        <v>0.2</v>
      </c>
      <c r="D20" t="s">
        <v>61</v>
      </c>
    </row>
    <row r="21">
      <c r="A21" t="s" s="17">
        <v>168</v>
      </c>
      <c r="B21" t="str" s="14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169</v>
      </c>
      <c r="C22" s="11">
        <f>'Besoins'!$B$2*0.12</f>
        <v>0.12</v>
      </c>
      <c r="D22" t="s">
        <v>35</v>
      </c>
    </row>
    <row r="23">
      <c r="A23"/>
      <c r="B23" t="str">
        <f>Besoins!B9</f>
        <v>Vinaigre blanc d'alcool</v>
      </c>
      <c r="C23" s="11">
        <f>Besoins!E9</f>
        <v>0.12</v>
      </c>
      <c r="D23" t="str">
        <f>Besoins!F9</f>
        <v>lt</v>
      </c>
    </row>
    <row r="24">
      <c r="A24" t="s" s="17">
        <v>170</v>
      </c>
      <c r="B24" t="str" s="14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171</v>
      </c>
      <c r="C25" s="11">
        <f>'Besoins'!$B$2*12.8</f>
        <v>12.8</v>
      </c>
      <c r="D25" t="s">
        <v>75</v>
      </c>
    </row>
    <row r="26">
      <c r="A26"/>
      <c r="B26" t="str" s="18">
        <f>"ℹ "&amp;Procedure!E9</f>
        <v>ℹ</v>
      </c>
      <c r="C26"/>
      <c r="D26"/>
    </row>
    <row r="27">
      <c r="A27" t="s" s="17">
        <v>172</v>
      </c>
      <c r="B27" t="str" s="14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7">
        <v>173</v>
      </c>
      <c r="B28" t="str" s="14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166</v>
      </c>
      <c r="C29" s="11">
        <f>'Besoins'!$B$2*0.4</f>
        <v>0.4</v>
      </c>
      <c r="D29" t="s">
        <v>61</v>
      </c>
    </row>
    <row r="30">
      <c r="A30"/>
      <c r="B30" t="s">
        <v>167</v>
      </c>
      <c r="C30" s="11">
        <f>'Besoins'!$B$2*0.2</f>
        <v>0.2</v>
      </c>
      <c r="D30" t="s">
        <v>61</v>
      </c>
    </row>
    <row r="31">
      <c r="A31" t="s" s="17">
        <v>174</v>
      </c>
      <c r="B31" t="str" s="14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 t="s" s="17">
        <v>160</v>
      </c>
      <c r="B34" t="str" s="14">
        <f>"[BOUILLIR] "&amp;Procedure!D13</f>
        <v>[BOUILLIR] Mise en place du poste de travail — Réunir les denrées, le matériel de préparation et de cuisson. Contrôler la fraîcheur et la qualité des produits.</v>
      </c>
      <c r="C34"/>
      <c r="D34"/>
    </row>
    <row r="35">
      <c r="A35"/>
      <c r="B35" t="str" s="18">
        <f>"ℹ "&amp;Procedure!E13</f>
        <v>ℹ</v>
      </c>
      <c r="C35"/>
      <c r="D35"/>
    </row>
    <row r="36">
      <c r="A36" t="s" s="17">
        <v>161</v>
      </c>
      <c r="B36" t="str" s="14">
        <f>"[RÉDUIRE] "&amp;Procedure!D14</f>
        <v>[RÉDUIRE] Porter le fond brun de veau à ébullition dans une grande sauteuse et le faire réduire en l'écumant et le dépouillant aussi souvent que nécessaire.</v>
      </c>
      <c r="C36"/>
      <c r="D36"/>
    </row>
    <row r="37">
      <c r="A37"/>
      <c r="B37" t="s">
        <v>176</v>
      </c>
      <c r="C37" s="11">
        <f>'Besoins'!$B$2*0.3</f>
        <v>0.3</v>
      </c>
      <c r="D37" t="s">
        <v>35</v>
      </c>
    </row>
    <row r="38">
      <c r="A38"/>
      <c r="B38" t="str" s="18">
        <f>"ℹ "&amp;Procedure!E14</f>
        <v>ℹ</v>
      </c>
      <c r="C38"/>
      <c r="D38"/>
    </row>
    <row r="39">
      <c r="A39" t="s" s="17">
        <v>163</v>
      </c>
      <c r="B39" t="str" s="14">
        <f>"[PASSER] "&amp;Procedure!D15</f>
        <v>[PASSER] Au fur et à mesure de la concentration, le passer au chinois étamine dans une sauteuse plus petite ; diminuer le feu et poursuivre la réduction.</v>
      </c>
      <c r="C39"/>
      <c r="D39"/>
    </row>
    <row r="40">
      <c r="A40"/>
      <c r="B40" t="str" s="18">
        <f>"ℹ "&amp;Procedure!E15</f>
        <v>ℹ</v>
      </c>
      <c r="C40"/>
      <c r="D40"/>
    </row>
    <row r="41">
      <c r="A41" t="s" s="17">
        <v>168</v>
      </c>
      <c r="B41" t="str" s="14">
        <f>"[RÉDUIRE] "&amp;Procedure!D16</f>
        <v>[RÉDUIRE] Contrôler l'à-point : consistance sirupeuse, la glace nappe le dos d'une cuillère d'une couche brillante et adhérente. Passer à nouveau au chinois étamine ; refroidir rapidement ; réserver à couvert en enceinte réfrigérée.</v>
      </c>
      <c r="C41"/>
      <c r="D41"/>
    </row>
    <row r="42">
      <c r="A42"/>
      <c r="B42" t="str" s="18">
        <f>"ℹ "&amp;Procedure!E16</f>
        <v>ℹ</v>
      </c>
      <c r="C42"/>
      <c r="D42"/>
    </row>
    <row r="43">
      <c r="A43"/>
      <c r="B43"/>
      <c r="C43"/>
      <c r="D43"/>
    </row>
    <row r="44">
      <c r="A44" t="s" s="16">
        <v>177</v>
      </c>
      <c r="B44"/>
      <c r="C44"/>
      <c r="D44"/>
    </row>
    <row r="45">
      <c r="A45" t="s" s="17">
        <v>160</v>
      </c>
      <c r="B45" t="str" s="14">
        <f>Procedure!D17</f>
        <v>Mise en place du poste de travail — Réunir les denrées, le matériel de préparation et de cuisson. Contrôler la fraîcheur et la qualité des produits.</v>
      </c>
      <c r="C45"/>
      <c r="D45"/>
    </row>
    <row r="46">
      <c r="A46" t="s" s="17">
        <v>161</v>
      </c>
      <c r="B46" t="str" s="14">
        <f>Procedure!D18</f>
        <v>Concasser les ingrédients de base en menus morceaux.</v>
      </c>
      <c r="C46"/>
      <c r="D46"/>
    </row>
    <row r="47">
      <c r="A47"/>
      <c r="B47" t="str">
        <f>Besoins!B23</f>
        <v>Os de veau (pieds, jarret)</v>
      </c>
      <c r="C47" s="11">
        <f>Besoins!E23</f>
        <v>0.3</v>
      </c>
      <c r="D47" t="str">
        <f>Besoins!F23</f>
        <v>kg</v>
      </c>
    </row>
    <row r="48">
      <c r="A48" t="s" s="17">
        <v>163</v>
      </c>
      <c r="B48" t="str" s="14">
        <f>Procedure!D19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48"/>
      <c r="D48"/>
    </row>
    <row r="49">
      <c r="A49" t="s" s="17">
        <v>168</v>
      </c>
      <c r="B49" t="str" s="14">
        <f>Procedure!D20</f>
        <v>Préparer la garniture aromatique — Éplucher et laver les légumes ; tailler carottes et oignons en gros dés (mirepoix) ; écraser l'ail dégermé ; concasser les tomates sans les monder ; confectionner le bouquet garni.</v>
      </c>
      <c r="C49"/>
      <c r="D49"/>
    </row>
    <row r="50">
      <c r="A50"/>
      <c r="B50" t="str">
        <f>Besoins!B15</f>
        <v>CAROTTE France extra colis 12kg</v>
      </c>
      <c r="C50" s="11">
        <f>Besoins!E15</f>
        <v>0.03</v>
      </c>
      <c r="D50" t="str">
        <f>Besoins!F15</f>
        <v>kg</v>
      </c>
    </row>
    <row r="51">
      <c r="A51"/>
      <c r="B51" t="str">
        <f>Besoins!B19</f>
        <v>OIGNON jaune France cat.I 60-80mm</v>
      </c>
      <c r="C51" s="11">
        <f>Besoins!E19</f>
        <v>0.03</v>
      </c>
      <c r="D51" t="str">
        <f>Besoins!F19</f>
        <v>kg</v>
      </c>
    </row>
    <row r="52">
      <c r="A52"/>
      <c r="B52" t="str">
        <f>Besoins!B14</f>
        <v>AIL frais France cat.I 60-80mm</v>
      </c>
      <c r="C52" s="11">
        <f>Besoins!E14</f>
        <v>0.003</v>
      </c>
      <c r="D52" t="str">
        <f>Besoins!F14</f>
        <v>kg</v>
      </c>
    </row>
    <row r="53">
      <c r="A53"/>
      <c r="B53" t="str">
        <f>Besoins!B21</f>
        <v>TOMATE ronde Maroc cat.I 67-82mm</v>
      </c>
      <c r="C53" s="11">
        <f>Besoins!E21</f>
        <v>0.06</v>
      </c>
      <c r="D53" t="str">
        <f>Besoins!F21</f>
        <v>kg</v>
      </c>
    </row>
    <row r="54">
      <c r="A54"/>
      <c r="B54" t="s">
        <v>178</v>
      </c>
      <c r="C54" s="11">
        <f>'Besoins'!$B$2*0.3</f>
        <v>0.3</v>
      </c>
      <c r="D54" t="s">
        <v>75</v>
      </c>
    </row>
    <row r="55">
      <c r="A55" t="s" s="17">
        <v>170</v>
      </c>
      <c r="B55" t="str" s="14">
        <f>Procedure!D21</f>
        <v>Ajouter carottes et oignons sur les os presque colorés — Les répartir sans remuer, laisser suer une dizaine de minutes. Débarrasser os et garniture dans un rondeau haut ou une marmite.</v>
      </c>
      <c r="C55"/>
      <c r="D55"/>
    </row>
    <row r="56">
      <c r="A56" t="s" s="17">
        <v>172</v>
      </c>
      <c r="B56" t="str" s="14">
        <f>Procedure!D22</f>
        <v>Mouiller le fond — Dégraisser complètement la plaque, la déglacer à l'eau froide et verser le déglaçage sur les os ; compléter le mouillement à l'eau froide (ou au fond blanc de veau).</v>
      </c>
      <c r="C56"/>
      <c r="D56"/>
    </row>
    <row r="57">
      <c r="A57"/>
      <c r="B57" t="str">
        <f>Besoins!B7</f>
        <v>Eau (robinet - moy. France 2026)</v>
      </c>
      <c r="C57" s="11">
        <f>Besoins!E7</f>
        <v>0.45</v>
      </c>
      <c r="D57" t="str">
        <f>Besoins!F7</f>
        <v>lt</v>
      </c>
    </row>
    <row r="58">
      <c r="A58" t="s" s="17">
        <v>173</v>
      </c>
      <c r="B58" t="str" s="14">
        <f>Procedure!D23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58"/>
      <c r="D58"/>
    </row>
    <row r="59">
      <c r="A59" t="s" s="17">
        <v>174</v>
      </c>
      <c r="B59" t="str" s="14">
        <f>Procedure!D24</f>
        <v>Passer le fond au chinois sans le fouler — D'abord au chinois ordinaire, puis filtrer finement au chinois étamine ; dégraisser parfaitement.</v>
      </c>
      <c r="C59"/>
      <c r="D59"/>
    </row>
    <row r="60">
      <c r="A60" t="s" s="17">
        <v>179</v>
      </c>
      <c r="B60" t="str" s="14">
        <f>Procedure!D25</f>
        <v>Refroidir le fond rapidement — S'il n'est pas utilisé immédiatement, le refroidir rapidement et le maintenir à couvert en enceinte réfrigérée à + 3 °C maximum.</v>
      </c>
      <c r="C60"/>
      <c r="D60"/>
    </row>
    <row r="61">
      <c r="A61"/>
      <c r="B61"/>
      <c r="C61"/>
      <c r="D61"/>
    </row>
    <row r="62">
      <c r="A62" t="s" s="16">
        <v>180</v>
      </c>
      <c r="B62"/>
      <c r="C62"/>
      <c r="D62"/>
    </row>
    <row r="63">
      <c r="A63" t="s" s="17">
        <v>160</v>
      </c>
      <c r="B63" t="str" s="14">
        <f>"[TRIER] "&amp;Procedure!D26</f>
        <v>[TRIER] Mise en place — Peser et mesurer toutes les denrées, vérifier leur fraîcheur.</v>
      </c>
      <c r="C63"/>
      <c r="D63"/>
    </row>
    <row r="64">
      <c r="A64" t="s" s="17">
        <v>161</v>
      </c>
      <c r="B64" t="str" s="14">
        <f>"[TRIER] "&amp;Procedure!D27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4"/>
      <c r="D64"/>
    </row>
    <row r="65">
      <c r="A65" t="s" s="17">
        <v>163</v>
      </c>
      <c r="B65" t="str" s="14">
        <f>"[FOURRER] "&amp;Procedure!D28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65"/>
      <c r="D65"/>
    </row>
    <row r="66">
      <c r="A66"/>
      <c r="B66" t="s">
        <v>181</v>
      </c>
      <c r="C66" s="11">
        <f>'Besoins'!$B$2*0.006</f>
        <v>0.006</v>
      </c>
      <c r="D66" t="s">
        <v>25</v>
      </c>
    </row>
    <row r="67">
      <c r="A67"/>
      <c r="B67" t="str">
        <f>Besoins!B12</f>
        <v>Thym séché</v>
      </c>
      <c r="C67" s="11">
        <f>Besoins!E12</f>
        <v>0.0003</v>
      </c>
      <c r="D67" t="str">
        <f>Besoins!F12</f>
        <v>kg</v>
      </c>
    </row>
    <row r="68">
      <c r="A68"/>
      <c r="B68" t="str">
        <f>Besoins!B11</f>
        <v>Laurier sauce feuilles</v>
      </c>
      <c r="C68" s="11">
        <f>Besoins!E11</f>
        <v>0.0003</v>
      </c>
      <c r="D68" t="str">
        <f>Besoins!F11</f>
        <v>kg</v>
      </c>
    </row>
    <row r="69">
      <c r="A69"/>
      <c r="B69"/>
      <c r="C69"/>
      <c r="D69"/>
    </row>
    <row r="70">
      <c r="A70" t="s" s="19">
        <v>22</v>
      </c>
      <c r="B70"/>
      <c r="C70"/>
      <c r="D70"/>
    </row>
  </sheetData>
  <sheetProtection sheet="1" formatRows="0" formatColumns="0"/>
  <mergeCells count="41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  <mergeCell ref="B34:D34"/>
    <mergeCell ref="B35:D35"/>
    <mergeCell ref="B36:D36"/>
    <mergeCell ref="B38:D38"/>
    <mergeCell ref="B39:D39"/>
    <mergeCell ref="B40:D40"/>
    <mergeCell ref="B41:D41"/>
    <mergeCell ref="B42:D42"/>
    <mergeCell ref="A44:D44"/>
    <mergeCell ref="B45:D45"/>
    <mergeCell ref="B46:D46"/>
    <mergeCell ref="B48:D48"/>
    <mergeCell ref="B49:D49"/>
    <mergeCell ref="B55:D55"/>
    <mergeCell ref="B56:D56"/>
    <mergeCell ref="B58:D58"/>
    <mergeCell ref="B59:D59"/>
    <mergeCell ref="B60:D60"/>
    <mergeCell ref="A62:D62"/>
    <mergeCell ref="B63:D63"/>
    <mergeCell ref="B64:D64"/>
    <mergeCell ref="B65:D65"/>
    <mergeCell ref="A70:D7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SAUCE FOYOT (VALOIS)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