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<sst xmlns="http://schemas.openxmlformats.org/spreadsheetml/2006/main" count="179" uniqueCount="179">
  <si>
    <t>Fiche technique</t>
  </si>
  <si>
    <t>Nom</t>
  </si>
  <si>
    <t>SAUCE MOUSQUETAIRE</t>
  </si>
  <si>
    <t>Code</t>
  </si>
  <si>
    <t>GRO_CDR_B303B</t>
  </si>
  <si>
    <t>Classe</t>
  </si>
  <si>
    <t>Sauces émulsionnées froides (CUI.SAU.FROIDES)</t>
  </si>
  <si>
    <t>Statut</t>
  </si>
  <si>
    <t>publie</t>
  </si>
  <si>
    <t>Verrouillée</t>
  </si>
  <si>
    <t>Oui — Corpus CDR (Cuisine de Référence 1993) audité et corrigé — verrouillé Chapitre 5</t>
  </si>
  <si>
    <t>Source bibliographique</t>
  </si>
  <si>
    <t>La Cuisine de Référence (BPI.CDR2002)</t>
  </si>
  <si>
    <t>Provenance</t>
  </si>
  <si>
    <t>Quantité de référence</t>
  </si>
  <si>
    <t>1 lt</t>
  </si>
  <si>
    <t>Coût de revient H.T. (qt de référence)</t>
  </si>
  <si>
    <t>Coût unitaire H.T.</t>
  </si>
  <si>
    <t>Quantité demandée pour cet export</t>
  </si>
  <si>
    <t>Coût de revient total H.T. pour cette quantité</t>
  </si>
  <si>
    <t>Export généré le</t>
  </si>
  <si>
    <t>30/10/2026 16:45</t>
  </si>
  <si>
    <t>CUIS.web — Portage du CUIS Clipper de 1992 par Palika &amp; Bernard Vandendaele (créateur du moteur récursif d'origine)</t>
  </si>
  <si>
    <t>Besoins matière</t>
  </si>
  <si>
    <t>Multiplicateur souhaité</t>
  </si>
  <si>
    <t>lt</t>
  </si>
  <si>
    <t>Quantité obtenue</t>
  </si>
  <si>
    <t>Matière première</t>
  </si>
  <si>
    <t>Base (×1, modifiable)</t>
  </si>
  <si>
    <t>Quantité</t>
  </si>
  <si>
    <t>Unité</t>
  </si>
  <si>
    <t>Coût H.T.</t>
  </si>
  <si>
    <t>EAU</t>
  </si>
  <si>
    <t>Eau (robinet - moy. France 2026)</t>
  </si>
  <si>
    <t>Matières premières</t>
  </si>
  <si>
    <t>RNME1014107</t>
  </si>
  <si>
    <t>Vin blanc bib 10L UE</t>
  </si>
  <si>
    <t>Vins et bières de cuisson</t>
  </si>
  <si>
    <t>u</t>
  </si>
  <si>
    <t>00SAU_MP005</t>
  </si>
  <si>
    <t>Vinaigre d'alcool coloré 6%</t>
  </si>
  <si>
    <t>Condiments et sauces prêtes</t>
  </si>
  <si>
    <t>EPI-PIMENT-CAYE</t>
  </si>
  <si>
    <t>Piment de Cayenne</t>
  </si>
  <si>
    <t>Épices en poudre et graines</t>
  </si>
  <si>
    <t>kg</t>
  </si>
  <si>
    <t>EPI-POIVRE-BLAN</t>
  </si>
  <si>
    <t>Poivre blanc moulu</t>
  </si>
  <si>
    <t>HER-LAURIER</t>
  </si>
  <si>
    <t>Laurier sauce feuilles</t>
  </si>
  <si>
    <t>Herbes aromatiques séchées</t>
  </si>
  <si>
    <t>HER-THYM</t>
  </si>
  <si>
    <t>Thym séché</t>
  </si>
  <si>
    <t>HUI-TOURNESOL</t>
  </si>
  <si>
    <t>Huile de tournesol raffinée vrac</t>
  </si>
  <si>
    <t>Huiles végétales</t>
  </si>
  <si>
    <t>RNM17710123</t>
  </si>
  <si>
    <t>AIL frais France cat.I 60-80mm</t>
  </si>
  <si>
    <t>Légumes</t>
  </si>
  <si>
    <t>RNM0420123</t>
  </si>
  <si>
    <t>CAROTTE France extra colis 12kg</t>
  </si>
  <si>
    <t>RNM1920160</t>
  </si>
  <si>
    <t>CIBOULETTE France botte</t>
  </si>
  <si>
    <t>bte</t>
  </si>
  <si>
    <t>RNM0440123</t>
  </si>
  <si>
    <t>ÉCHALOTE France cat.I</t>
  </si>
  <si>
    <t>RNM27820123</t>
  </si>
  <si>
    <t>OIGNON jaune France cat.I 60-80mm</t>
  </si>
  <si>
    <t>RNM6520160</t>
  </si>
  <si>
    <t>PERSIL simple France botte</t>
  </si>
  <si>
    <t>RNM9360123</t>
  </si>
  <si>
    <t>TOMATE ronde Maroc cat.I 67-82mm</t>
  </si>
  <si>
    <t>00000047</t>
  </si>
  <si>
    <t>OEUF A3 (PRIX)</t>
  </si>
  <si>
    <t>Oeufs entiers</t>
  </si>
  <si>
    <t>pc</t>
  </si>
  <si>
    <t>MOUTARDE-DIJON</t>
  </si>
  <si>
    <t>Moutarde de Dijon forte</t>
  </si>
  <si>
    <t>Sels et condiments de base</t>
  </si>
  <si>
    <t>00002616</t>
  </si>
  <si>
    <t>Os de veau (pieds, jarret)</t>
  </si>
  <si>
    <t>Veau</t>
  </si>
  <si>
    <t>Total</t>
  </si>
  <si>
    <t>Niveau</t>
  </si>
  <si>
    <t>Composant</t>
  </si>
  <si>
    <t>Type</t>
  </si>
  <si>
    <t>Quantité (pour 1 lt)</t>
  </si>
  <si>
    <t>recette</t>
  </si>
  <si>
    <t>Sauces émulsionnées froides</t>
  </si>
  <si>
    <t xml:space="preserve">    ↳ SAUCE MAYONNAISE</t>
  </si>
  <si>
    <t xml:space="preserve">        ↳ Huile de tournesol raffinée vrac</t>
  </si>
  <si>
    <t>matiere</t>
  </si>
  <si>
    <t xml:space="preserve">        ↳ JAUNE D'OEUF (P)</t>
  </si>
  <si>
    <t>Conversions oeufs et ovoproduits</t>
  </si>
  <si>
    <t xml:space="preserve">            ↳ JAUNE D'OEUF (ML)</t>
  </si>
  <si>
    <t xml:space="preserve">                ↳ OEUF A3 (PRIX)</t>
  </si>
  <si>
    <t xml:space="preserve">        ↳ Moutarde de Dijon forte</t>
  </si>
  <si>
    <t xml:space="preserve">        ↳ Vinaigre d'alcool coloré 6%</t>
  </si>
  <si>
    <t xml:space="preserve">        ↳ Poivre blanc moulu</t>
  </si>
  <si>
    <t xml:space="preserve">    ↳ ÉCHALOTE France cat.I</t>
  </si>
  <si>
    <t xml:space="preserve">    ↳ VIN BLANC CUISSON (L)</t>
  </si>
  <si>
    <t>Conversions diverses</t>
  </si>
  <si>
    <t xml:space="preserve">        ↳ Vin blanc bib 10L UE</t>
  </si>
  <si>
    <t xml:space="preserve">    ↳ CIBOULETTE (KG)</t>
  </si>
  <si>
    <t xml:space="preserve">        ↳ CIBOULETTE France botte</t>
  </si>
  <si>
    <t xml:space="preserve">    ↳ GLACE DE VIANDE</t>
  </si>
  <si>
    <t>Glaces de viande (réductions extrêmes)</t>
  </si>
  <si>
    <t xml:space="preserve">        ↳ FOND BRUN DE VEAU</t>
  </si>
  <si>
    <t>Fonds et bouillons de base</t>
  </si>
  <si>
    <t xml:space="preserve">            ↳ Os de veau (pieds, jarret)</t>
  </si>
  <si>
    <t xml:space="preserve">            ↳ CAROTTE France extra colis 12kg</t>
  </si>
  <si>
    <t xml:space="preserve">            ↳ OIGNON jaune France cat.I 60-80mm</t>
  </si>
  <si>
    <t xml:space="preserve">            ↳ AIL frais France cat.I 60-80mm</t>
  </si>
  <si>
    <t xml:space="preserve">            ↳ TOMATE ronde Maroc cat.I 67-82mm</t>
  </si>
  <si>
    <t xml:space="preserve">            ↳ BOUQUET GARNI</t>
  </si>
  <si>
    <t>Préparations de base cuisine</t>
  </si>
  <si>
    <t xml:space="preserve">                ↳ PERSIL PLAT (KG)</t>
  </si>
  <si>
    <t xml:space="preserve">                    ↳ PERSIL simple France botte</t>
  </si>
  <si>
    <t xml:space="preserve">                ↳ Thym séché</t>
  </si>
  <si>
    <t xml:space="preserve">                ↳ Laurier sauce feuilles</t>
  </si>
  <si>
    <t xml:space="preserve">            ↳ Eau (robinet - moy. France 2026)</t>
  </si>
  <si>
    <t xml:space="preserve">    ↳ Piment de Cayenne</t>
  </si>
  <si>
    <t>Recette</t>
  </si>
  <si>
    <t>#</t>
  </si>
  <si>
    <t>Verbe</t>
  </si>
  <si>
    <t>Étape</t>
  </si>
  <si>
    <t>Précision technique</t>
  </si>
  <si>
    <t>Durée</t>
  </si>
  <si>
    <t>RÉALISER</t>
  </si>
  <si>
    <t>Mettre en place le poste de travail — Peser, mesurer et contrôler les denrées.</t>
  </si>
  <si>
    <t>RÉDUIRE</t>
  </si>
  <si>
    <t>INCORPORER</t>
  </si>
  <si>
    <t>Confectionner la sauce mayonnaise, puis y incorporer la garniture au moment de l'envoi — Vérifier l'assaisonnement ; corner, filmer et réserver.</t>
  </si>
  <si>
    <t>SAUCE MAYONNAISE</t>
  </si>
  <si>
    <t>METTRE EN PLACE</t>
  </si>
  <si>
    <t>Mettre en place le poste de travail — Mesurer et contrôler les denrées. Elles doivent être utilisées à la température ambiante de la cuisine.</t>
  </si>
  <si>
    <t>10 à 15 min</t>
  </si>
  <si>
    <t>CLARIFIER</t>
  </si>
  <si>
    <t>GLACE DE VIANDE</t>
  </si>
  <si>
    <t>BOUILLIR</t>
  </si>
  <si>
    <t>Mise en place du poste de travail — Réunir les denrées, le matériel de préparation et de cuisson. Contrôler la fraîcheur et la qualité des produits.</t>
  </si>
  <si>
    <t>Utiliser un fond brun de veau non lié</t>
  </si>
  <si>
    <t>Porter le fond brun de veau à ébullition dans une grande sauteuse et le faire réduire en l'écumant et le dépouillant aussi souvent que nécessaire.</t>
  </si>
  <si>
    <t>Diminuer l'intensité du feu au fur et à mesure de la concentration</t>
  </si>
  <si>
    <t>PASSER</t>
  </si>
  <si>
    <t>Au fur et à mesure de la concentration, le passer au chinois étamine dans une sauteuse plus petite ; diminuer le feu et poursuivre la réduction.</t>
  </si>
  <si>
    <t>Au fur et à mesure de sa concentration</t>
  </si>
  <si>
    <t>La glace est prête quand elle nappe le dos d'une cuiller et forme une couche brillante</t>
  </si>
  <si>
    <t>FOND BRUN DE VEAU</t>
  </si>
  <si>
    <t>Concasser les ingrédients de base en menus morceaux.</t>
  </si>
  <si>
    <t>Passer le fond au chinois sans le fouler — D'abord au chinois ordinaire, puis filtrer finement au chinois étamine ; dégraisser parfaitement.</t>
  </si>
  <si>
    <t>Refroidir le fond rapidement — S'il n'est pas utilisé immédiatement, le refroidir rapidement et le maintenir à couvert en enceinte réfrigérée à + 3 °C maximum.</t>
  </si>
  <si>
    <t>BOUQUET GARNI</t>
  </si>
  <si>
    <t>TRIER</t>
  </si>
  <si>
    <t>Mise en place — Peser et mesurer toutes les denrées, vérifier leur fraîcheur.</t>
  </si>
  <si>
    <t>FOURRER</t>
  </si>
  <si>
    <t>Fiche technique — SAUCE MOUSQUETAIRE</t>
  </si>
  <si>
    <t>SAUCE MOUSQUETAIRE  GRO_CDR_B303B</t>
  </si>
  <si>
    <t>1.</t>
  </si>
  <si>
    <t>2.</t>
  </si>
  <si>
    <t xml:space="preserve">    VIN BLANC CUISSON (L) (conv.)</t>
  </si>
  <si>
    <t xml:space="preserve">    CIBOULETTE (KG) (conv.)</t>
  </si>
  <si>
    <t xml:space="preserve">    GLACE DE VIANDE</t>
  </si>
  <si>
    <t>3.</t>
  </si>
  <si>
    <t xml:space="preserve">    SAUCE MAYONNAISE</t>
  </si>
  <si>
    <t>↳ SAUCE MAYONNAISE  GRO_CDR_B300</t>
  </si>
  <si>
    <t xml:space="preserve">    JAUNE D'OEUF (P) (conv.)</t>
  </si>
  <si>
    <t>↳ GLACE DE VIANDE  GRO_CDR_B275</t>
  </si>
  <si>
    <t xml:space="preserve">    FOND BRUN DE VEAU</t>
  </si>
  <si>
    <t>4.</t>
  </si>
  <si>
    <t>↳ FOND BRUN DE VEAU  GRO_CDR_B258</t>
  </si>
  <si>
    <t xml:space="preserve">    BOUQUET GARNI</t>
  </si>
  <si>
    <t>5.</t>
  </si>
  <si>
    <t>6.</t>
  </si>
  <si>
    <t>7.</t>
  </si>
  <si>
    <t>8.</t>
  </si>
  <si>
    <t>9.</t>
  </si>
  <si>
    <t>↳ BOUQUET GARNI  BPI-CUI-BGT-GRN</t>
  </si>
  <si>
    <t xml:space="preserve">    PERSIL PLAT (KG)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</si>
</sst>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2.9565166666667</v>
      </c>
    </row>
    <row r="12">
      <c r="A12" t="s" s="3">
        <v>17</v>
      </c>
      <c r="B12" s="4">
        <v>2.9565166666667</v>
      </c>
    </row>
    <row r="13">
      <c r="A13"/>
      <c r="B13"/>
    </row>
    <row r="14">
      <c r="A14" t="s" s="5">
        <v>18</v>
      </c>
      <c r="B14" t="s" s="5">
        <v>15</v>
      </c>
    </row>
    <row r="15">
      <c r="A15" t="s" s="5">
        <v>19</v>
      </c>
      <c r="B15" s="6">
        <v>2.9565166666667</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lt</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0.3</v>
      </c>
      <c r="E7" s="11">
        <f>D7*$B$2</f>
        <v>0.3</v>
      </c>
      <c r="F7" t="s">
        <v>25</v>
      </c>
      <c r="G7" s="4">
        <f>E7*0.0043</f>
        <v>0.00129</v>
      </c>
    </row>
    <row r="8">
      <c r="A8" t="s">
        <v>35</v>
      </c>
      <c r="B8" t="s">
        <v>36</v>
      </c>
      <c r="C8" t="s">
        <v>37</v>
      </c>
      <c r="D8" s="9">
        <v>0.005</v>
      </c>
      <c r="E8" s="11">
        <f>D8*$B$2</f>
        <v>0.005</v>
      </c>
      <c r="F8" t="s">
        <v>38</v>
      </c>
      <c r="G8" s="4">
        <f>E8*24.02</f>
        <v>0.1201</v>
      </c>
    </row>
    <row r="9">
      <c r="A9" t="s">
        <v>39</v>
      </c>
      <c r="B9" t="s">
        <v>40</v>
      </c>
      <c r="C9" t="s">
        <v>41</v>
      </c>
      <c r="D9" s="9">
        <v>0.025</v>
      </c>
      <c r="E9" s="11">
        <f>D9*$B$2</f>
        <v>0.025</v>
      </c>
      <c r="F9" t="s">
        <v>25</v>
      </c>
      <c r="G9" s="4">
        <f>E9*3</f>
        <v>0.075</v>
      </c>
    </row>
    <row r="10">
      <c r="A10" t="s">
        <v>42</v>
      </c>
      <c r="B10" t="s">
        <v>43</v>
      </c>
      <c r="C10" t="s">
        <v>44</v>
      </c>
      <c r="D10" s="9">
        <v>0.001</v>
      </c>
      <c r="E10" s="11">
        <f>D10*$B$2</f>
        <v>0.001</v>
      </c>
      <c r="F10" t="s">
        <v>45</v>
      </c>
      <c r="G10" s="4">
        <f>E10*9.8</f>
        <v>0.0098</v>
      </c>
    </row>
    <row r="11">
      <c r="A11" t="s">
        <v>46</v>
      </c>
      <c r="B11" t="s">
        <v>47</v>
      </c>
      <c r="C11" t="s">
        <v>44</v>
      </c>
      <c r="D11" s="9">
        <v>0.000833</v>
      </c>
      <c r="E11" s="11">
        <f>D11*$B$2</f>
        <v>0.000833</v>
      </c>
      <c r="F11" t="s">
        <v>45</v>
      </c>
      <c r="G11" s="4">
        <f>E11*14.8059223689</f>
        <v>0.012333</v>
      </c>
    </row>
    <row r="12">
      <c r="A12" t="s">
        <v>48</v>
      </c>
      <c r="B12" t="s">
        <v>49</v>
      </c>
      <c r="C12" t="s">
        <v>50</v>
      </c>
      <c r="D12" s="9">
        <v>0.0002</v>
      </c>
      <c r="E12" s="11">
        <f>D12*$B$2</f>
        <v>0.0002</v>
      </c>
      <c r="F12" t="s">
        <v>45</v>
      </c>
      <c r="G12" s="4">
        <f>E12*9.8</f>
        <v>0.00196</v>
      </c>
    </row>
    <row r="13">
      <c r="A13" t="s">
        <v>51</v>
      </c>
      <c r="B13" t="s">
        <v>52</v>
      </c>
      <c r="C13" t="s">
        <v>50</v>
      </c>
      <c r="D13" s="9">
        <v>0.0002</v>
      </c>
      <c r="E13" s="11">
        <f>D13*$B$2</f>
        <v>0.0002</v>
      </c>
      <c r="F13" t="s">
        <v>45</v>
      </c>
      <c r="G13" s="4">
        <f>E13*8.5</f>
        <v>0.0017</v>
      </c>
    </row>
    <row r="14">
      <c r="A14" t="s">
        <v>53</v>
      </c>
      <c r="B14" t="s">
        <v>54</v>
      </c>
      <c r="C14" t="s">
        <v>55</v>
      </c>
      <c r="D14" s="9">
        <v>0.833333</v>
      </c>
      <c r="E14" s="11">
        <f>D14*$B$2</f>
        <v>0.833333</v>
      </c>
      <c r="F14" t="s">
        <v>25</v>
      </c>
      <c r="G14" s="4">
        <f>E14*1.05000042</f>
        <v>0.875</v>
      </c>
    </row>
    <row r="15">
      <c r="A15" t="s">
        <v>56</v>
      </c>
      <c r="B15" t="s">
        <v>57</v>
      </c>
      <c r="C15" t="s">
        <v>58</v>
      </c>
      <c r="D15" s="9">
        <v>0.002</v>
      </c>
      <c r="E15" s="11">
        <f>D15*$B$2</f>
        <v>0.002</v>
      </c>
      <c r="F15" t="s">
        <v>45</v>
      </c>
      <c r="G15" s="4">
        <f>E15*6.5</f>
        <v>0.013</v>
      </c>
    </row>
    <row r="16">
      <c r="A16" t="s">
        <v>59</v>
      </c>
      <c r="B16" t="s">
        <v>60</v>
      </c>
      <c r="C16" t="s">
        <v>58</v>
      </c>
      <c r="D16" s="9">
        <v>0.02</v>
      </c>
      <c r="E16" s="11">
        <f>D16*$B$2</f>
        <v>0.02</v>
      </c>
      <c r="F16" t="s">
        <v>45</v>
      </c>
      <c r="G16" s="4">
        <f>E16*1.1</f>
        <v>0.022</v>
      </c>
    </row>
    <row r="17">
      <c r="A17" t="s">
        <v>61</v>
      </c>
      <c r="B17" t="s">
        <v>62</v>
      </c>
      <c r="C17" t="s">
        <v>58</v>
      </c>
      <c r="D17" s="9">
        <v>0.666667</v>
      </c>
      <c r="E17" s="11">
        <f>D17*$B$2</f>
        <v>0.666667</v>
      </c>
      <c r="F17" t="s">
        <v>63</v>
      </c>
      <c r="G17" s="4">
        <f>E17*0.449999775</f>
        <v>0.3</v>
      </c>
    </row>
    <row r="18">
      <c r="A18" t="s">
        <v>64</v>
      </c>
      <c r="B18" t="s">
        <v>65</v>
      </c>
      <c r="C18" t="s">
        <v>58</v>
      </c>
      <c r="D18" s="9">
        <v>0.06</v>
      </c>
      <c r="E18" s="11">
        <f>D18*$B$2</f>
        <v>0.06</v>
      </c>
      <c r="F18" t="s">
        <v>45</v>
      </c>
      <c r="G18" s="4">
        <f>E18*1.3</f>
        <v>0.078</v>
      </c>
    </row>
    <row r="19">
      <c r="A19" t="s">
        <v>66</v>
      </c>
      <c r="B19" t="s">
        <v>67</v>
      </c>
      <c r="C19" t="s">
        <v>58</v>
      </c>
      <c r="D19" s="9">
        <v>0.02</v>
      </c>
      <c r="E19" s="11">
        <f>D19*$B$2</f>
        <v>0.02</v>
      </c>
      <c r="F19" t="s">
        <v>45</v>
      </c>
      <c r="G19" s="4">
        <f>E19*0.4</f>
        <v>0.008</v>
      </c>
    </row>
    <row r="20">
      <c r="A20" t="s">
        <v>68</v>
      </c>
      <c r="B20" t="s">
        <v>69</v>
      </c>
      <c r="C20" t="s">
        <v>58</v>
      </c>
      <c r="D20" s="9">
        <v>0.04</v>
      </c>
      <c r="E20" s="11">
        <f>D20*$B$2</f>
        <v>0.04</v>
      </c>
      <c r="F20" t="s">
        <v>63</v>
      </c>
      <c r="G20" s="4">
        <f>E20*0.45</f>
        <v>0.018</v>
      </c>
    </row>
    <row r="21">
      <c r="A21" t="s">
        <v>70</v>
      </c>
      <c r="B21" t="s">
        <v>71</v>
      </c>
      <c r="C21" t="s">
        <v>58</v>
      </c>
      <c r="D21" s="9">
        <v>0.04</v>
      </c>
      <c r="E21" s="11">
        <f>D21*$B$2</f>
        <v>0.04</v>
      </c>
      <c r="F21" t="s">
        <v>45</v>
      </c>
      <c r="G21" s="4">
        <f>E21*2.8</f>
        <v>0.112</v>
      </c>
    </row>
    <row r="22">
      <c r="A22" t="s" s="12">
        <v>72</v>
      </c>
      <c r="B22" t="s">
        <v>73</v>
      </c>
      <c r="C22" t="s">
        <v>74</v>
      </c>
      <c r="D22" s="9">
        <v>2.5</v>
      </c>
      <c r="E22" s="11">
        <f>D22*$B$2</f>
        <v>2.5</v>
      </c>
      <c r="F22" t="s">
        <v>75</v>
      </c>
      <c r="G22" s="4">
        <f>E22*0.27</f>
        <v>0.675</v>
      </c>
    </row>
    <row r="23">
      <c r="A23" t="s">
        <v>76</v>
      </c>
      <c r="B23" t="s">
        <v>77</v>
      </c>
      <c r="C23" t="s">
        <v>78</v>
      </c>
      <c r="D23" s="9">
        <v>0.041667</v>
      </c>
      <c r="E23" s="11">
        <f>D23*$B$2</f>
        <v>0.041667</v>
      </c>
      <c r="F23" t="s">
        <v>45</v>
      </c>
      <c r="G23" s="4">
        <f>E23*3.1999744002</f>
        <v>0.133333</v>
      </c>
    </row>
    <row r="24">
      <c r="A24" t="s" s="12">
        <v>79</v>
      </c>
      <c r="B24" t="s">
        <v>80</v>
      </c>
      <c r="C24" t="s">
        <v>81</v>
      </c>
      <c r="D24" s="9">
        <v>0.2</v>
      </c>
      <c r="E24" s="11">
        <f>D24*$B$2</f>
        <v>0.2</v>
      </c>
      <c r="F24" t="s">
        <v>45</v>
      </c>
      <c r="G24" s="4">
        <f>E24*2.5</f>
        <v>0.5</v>
      </c>
    </row>
    <row r="25">
      <c r="A25"/>
      <c r="B25"/>
      <c r="C25"/>
      <c r="D25"/>
      <c r="E25"/>
      <c r="F25" t="s" s="3">
        <v>82</v>
      </c>
      <c r="G25" s="13">
        <f>SUM(G7:G24)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83</v>
      </c>
      <c r="B1" t="s" s="2">
        <v>84</v>
      </c>
      <c r="C1" t="s" s="2">
        <v>85</v>
      </c>
      <c r="D1" t="s" s="2">
        <v>86</v>
      </c>
      <c r="E1" t="s" s="2">
        <v>30</v>
      </c>
      <c r="F1" t="s" s="2">
        <v>5</v>
      </c>
    </row>
    <row r="2">
      <c r="A2">
        <v>0</v>
      </c>
      <c r="B2" t="s">
        <v>2</v>
      </c>
      <c r="C2" t="s">
        <v>87</v>
      </c>
      <c r="D2" s="11">
        <v>1</v>
      </c>
      <c r="E2" t="s">
        <v>25</v>
      </c>
      <c r="F2" t="s">
        <v>88</v>
      </c>
    </row>
    <row r="3">
      <c r="A3">
        <v>1</v>
      </c>
      <c r="B3" t="s">
        <v>89</v>
      </c>
      <c r="C3" t="s">
        <v>87</v>
      </c>
      <c r="D3" s="11">
        <v>1</v>
      </c>
      <c r="E3" t="s">
        <v>25</v>
      </c>
      <c r="F3" t="s">
        <v>88</v>
      </c>
    </row>
    <row r="4">
      <c r="A4">
        <v>2</v>
      </c>
      <c r="B4" t="s">
        <v>90</v>
      </c>
      <c r="C4" t="s">
        <v>91</v>
      </c>
      <c r="D4" s="11">
        <v>0.833</v>
      </c>
      <c r="E4" t="s">
        <v>25</v>
      </c>
      <c r="F4" t="s">
        <v>55</v>
      </c>
    </row>
    <row r="5">
      <c r="A5">
        <v>2</v>
      </c>
      <c r="B5" t="s">
        <v>92</v>
      </c>
      <c r="C5" t="s">
        <v>87</v>
      </c>
      <c r="D5" s="11">
        <v>5</v>
      </c>
      <c r="E5" t="s">
        <v>75</v>
      </c>
      <c r="F5" t="s">
        <v>93</v>
      </c>
    </row>
    <row r="6">
      <c r="A6">
        <v>3</v>
      </c>
      <c r="B6" t="s">
        <v>94</v>
      </c>
      <c r="C6" t="s">
        <v>87</v>
      </c>
      <c r="D6" s="11">
        <v>0.095</v>
      </c>
      <c r="E6" t="s">
        <v>25</v>
      </c>
      <c r="F6" t="s">
        <v>93</v>
      </c>
    </row>
    <row r="7">
      <c r="A7">
        <v>4</v>
      </c>
      <c r="B7" t="s">
        <v>95</v>
      </c>
      <c r="C7" t="s">
        <v>91</v>
      </c>
      <c r="D7" s="11">
        <v>2.5</v>
      </c>
      <c r="E7" t="s">
        <v>75</v>
      </c>
      <c r="F7" t="s">
        <v>74</v>
      </c>
    </row>
    <row r="8">
      <c r="A8">
        <v>2</v>
      </c>
      <c r="B8" t="s">
        <v>96</v>
      </c>
      <c r="C8" t="s">
        <v>91</v>
      </c>
      <c r="D8" s="11">
        <v>0.042</v>
      </c>
      <c r="E8" t="s">
        <v>45</v>
      </c>
      <c r="F8" t="s">
        <v>78</v>
      </c>
    </row>
    <row r="9">
      <c r="A9">
        <v>2</v>
      </c>
      <c r="B9" t="s">
        <v>97</v>
      </c>
      <c r="C9" t="s">
        <v>91</v>
      </c>
      <c r="D9" s="11">
        <v>0.025</v>
      </c>
      <c r="E9" t="s">
        <v>25</v>
      </c>
      <c r="F9" t="s">
        <v>41</v>
      </c>
    </row>
    <row r="10">
      <c r="A10">
        <v>2</v>
      </c>
      <c r="B10" t="s">
        <v>98</v>
      </c>
      <c r="C10" t="s">
        <v>91</v>
      </c>
      <c r="D10" s="11">
        <v>0.001</v>
      </c>
      <c r="E10" t="s">
        <v>45</v>
      </c>
      <c r="F10" t="s">
        <v>44</v>
      </c>
    </row>
    <row r="11">
      <c r="A11">
        <v>1</v>
      </c>
      <c r="B11" t="s">
        <v>99</v>
      </c>
      <c r="C11" t="s">
        <v>91</v>
      </c>
      <c r="D11" s="11">
        <v>0.06</v>
      </c>
      <c r="E11" t="s">
        <v>45</v>
      </c>
      <c r="F11" t="s">
        <v>58</v>
      </c>
    </row>
    <row r="12">
      <c r="A12">
        <v>1</v>
      </c>
      <c r="B12" t="s">
        <v>100</v>
      </c>
      <c r="C12" t="s">
        <v>87</v>
      </c>
      <c r="D12" s="11">
        <v>0.05</v>
      </c>
      <c r="E12" t="s">
        <v>25</v>
      </c>
      <c r="F12" t="s">
        <v>101</v>
      </c>
    </row>
    <row r="13">
      <c r="A13">
        <v>2</v>
      </c>
      <c r="B13" t="s">
        <v>102</v>
      </c>
      <c r="C13" t="s">
        <v>91</v>
      </c>
      <c r="D13" s="11">
        <v>0.005</v>
      </c>
      <c r="E13" t="s">
        <v>38</v>
      </c>
      <c r="F13" t="s">
        <v>37</v>
      </c>
    </row>
    <row r="14">
      <c r="A14">
        <v>1</v>
      </c>
      <c r="B14" t="s">
        <v>103</v>
      </c>
      <c r="C14" t="s">
        <v>87</v>
      </c>
      <c r="D14" s="11">
        <v>0.02</v>
      </c>
      <c r="E14" t="s">
        <v>45</v>
      </c>
      <c r="F14" t="s">
        <v>101</v>
      </c>
    </row>
    <row r="15">
      <c r="A15">
        <v>2</v>
      </c>
      <c r="B15" t="s">
        <v>104</v>
      </c>
      <c r="C15" t="s">
        <v>91</v>
      </c>
      <c r="D15" s="11">
        <v>0.667</v>
      </c>
      <c r="E15" t="s">
        <v>63</v>
      </c>
      <c r="F15" t="s">
        <v>58</v>
      </c>
    </row>
    <row r="16">
      <c r="A16">
        <v>1</v>
      </c>
      <c r="B16" t="s">
        <v>105</v>
      </c>
      <c r="C16" t="s">
        <v>87</v>
      </c>
      <c r="D16" s="11">
        <v>0.02</v>
      </c>
      <c r="E16" t="s">
        <v>25</v>
      </c>
      <c r="F16" t="s">
        <v>106</v>
      </c>
    </row>
    <row r="17">
      <c r="A17">
        <v>2</v>
      </c>
      <c r="B17" t="s">
        <v>107</v>
      </c>
      <c r="C17" t="s">
        <v>87</v>
      </c>
      <c r="D17" s="11">
        <v>0.2</v>
      </c>
      <c r="E17" t="s">
        <v>25</v>
      </c>
      <c r="F17" t="s">
        <v>108</v>
      </c>
    </row>
    <row r="18">
      <c r="A18">
        <v>3</v>
      </c>
      <c r="B18" t="s">
        <v>109</v>
      </c>
      <c r="C18" t="s">
        <v>91</v>
      </c>
      <c r="D18" s="11">
        <v>0.2</v>
      </c>
      <c r="E18" t="s">
        <v>45</v>
      </c>
      <c r="F18" t="s">
        <v>81</v>
      </c>
    </row>
    <row r="19">
      <c r="A19">
        <v>3</v>
      </c>
      <c r="B19" t="s">
        <v>110</v>
      </c>
      <c r="C19" t="s">
        <v>91</v>
      </c>
      <c r="D19" s="11">
        <v>0.02</v>
      </c>
      <c r="E19" t="s">
        <v>45</v>
      </c>
      <c r="F19" t="s">
        <v>58</v>
      </c>
    </row>
    <row r="20">
      <c r="A20">
        <v>3</v>
      </c>
      <c r="B20" t="s">
        <v>111</v>
      </c>
      <c r="C20" t="s">
        <v>91</v>
      </c>
      <c r="D20" s="11">
        <v>0.02</v>
      </c>
      <c r="E20" t="s">
        <v>45</v>
      </c>
      <c r="F20" t="s">
        <v>58</v>
      </c>
    </row>
    <row r="21">
      <c r="A21">
        <v>3</v>
      </c>
      <c r="B21" t="s">
        <v>112</v>
      </c>
      <c r="C21" t="s">
        <v>91</v>
      </c>
      <c r="D21" s="11">
        <v>0.002</v>
      </c>
      <c r="E21" t="s">
        <v>45</v>
      </c>
      <c r="F21" t="s">
        <v>58</v>
      </c>
    </row>
    <row r="22">
      <c r="A22">
        <v>3</v>
      </c>
      <c r="B22" t="s">
        <v>113</v>
      </c>
      <c r="C22" t="s">
        <v>91</v>
      </c>
      <c r="D22" s="11">
        <v>0.04</v>
      </c>
      <c r="E22" t="s">
        <v>45</v>
      </c>
      <c r="F22" t="s">
        <v>58</v>
      </c>
    </row>
    <row r="23">
      <c r="A23">
        <v>3</v>
      </c>
      <c r="B23" t="s">
        <v>114</v>
      </c>
      <c r="C23" t="s">
        <v>87</v>
      </c>
      <c r="D23" s="11">
        <v>0.2</v>
      </c>
      <c r="E23" t="s">
        <v>75</v>
      </c>
      <c r="F23" t="s">
        <v>115</v>
      </c>
    </row>
    <row r="24">
      <c r="A24">
        <v>4</v>
      </c>
      <c r="B24" t="s">
        <v>116</v>
      </c>
      <c r="C24" t="s">
        <v>87</v>
      </c>
      <c r="D24" s="11">
        <v>0.004</v>
      </c>
      <c r="E24" t="s">
        <v>45</v>
      </c>
      <c r="F24" t="s">
        <v>101</v>
      </c>
    </row>
    <row r="25">
      <c r="A25">
        <v>5</v>
      </c>
      <c r="B25" t="s">
        <v>117</v>
      </c>
      <c r="C25" t="s">
        <v>91</v>
      </c>
      <c r="D25" s="11">
        <v>0.04</v>
      </c>
      <c r="E25" t="s">
        <v>63</v>
      </c>
      <c r="F25" t="s">
        <v>58</v>
      </c>
    </row>
    <row r="26">
      <c r="A26">
        <v>4</v>
      </c>
      <c r="B26" t="s">
        <v>118</v>
      </c>
      <c r="C26" t="s">
        <v>91</v>
      </c>
      <c r="D26" s="11">
        <v>0</v>
      </c>
      <c r="E26" t="s">
        <v>45</v>
      </c>
      <c r="F26" t="s">
        <v>50</v>
      </c>
    </row>
    <row r="27">
      <c r="A27">
        <v>4</v>
      </c>
      <c r="B27" t="s">
        <v>119</v>
      </c>
      <c r="C27" t="s">
        <v>91</v>
      </c>
      <c r="D27" s="11">
        <v>0</v>
      </c>
      <c r="E27" t="s">
        <v>45</v>
      </c>
      <c r="F27" t="s">
        <v>50</v>
      </c>
    </row>
    <row r="28">
      <c r="A28">
        <v>3</v>
      </c>
      <c r="B28" t="s">
        <v>120</v>
      </c>
      <c r="C28" t="s">
        <v>91</v>
      </c>
      <c r="D28" s="11">
        <v>0.3</v>
      </c>
      <c r="E28" t="s">
        <v>25</v>
      </c>
      <c r="F28" t="s">
        <v>34</v>
      </c>
    </row>
    <row r="29">
      <c r="A29">
        <v>1</v>
      </c>
      <c r="B29" t="s">
        <v>121</v>
      </c>
      <c r="C29" t="s">
        <v>91</v>
      </c>
      <c r="D29" s="11">
        <v>0.001</v>
      </c>
      <c r="E29" t="s">
        <v>45</v>
      </c>
      <c r="F29"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122</v>
      </c>
      <c r="B1" t="s" s="2">
        <v>123</v>
      </c>
      <c r="C1" t="s" s="2">
        <v>124</v>
      </c>
      <c r="D1" t="s" s="2">
        <v>125</v>
      </c>
      <c r="E1" t="s" s="2">
        <v>126</v>
      </c>
      <c r="F1" t="s" s="2">
        <v>127</v>
      </c>
    </row>
    <row r="2">
      <c r="A2" t="s">
        <v>2</v>
      </c>
      <c r="B2">
        <v>1</v>
      </c>
      <c r="C2" t="s">
        <v>128</v>
      </c>
      <c r="D2" t="s" s="14">
        <v>129</v>
      </c>
      <c r="E2" t="s" s="14"/>
      <c r="F2"/>
    </row>
    <row r="3">
      <c r="A3" t="s">
        <v>2</v>
      </c>
      <c r="B3">
        <v>2</v>
      </c>
      <c r="C3" t="s">
        <v>130</v>
      </c>
      <c r="D3" t="inlineStr" s="14">
        <is>
          <t>Préparer la garniture — Ciseler les échalotes et les faire réduire à sec au vin blanc ; laisser refroidir. Ciseler finement la ciboulette. Ajouter la glace de viande et le piment de Cayenne.</t>
        </is>
      </c>
      <c r="E3" t="s" s="14"/>
      <c r="F3"/>
    </row>
    <row r="4">
      <c r="A4" t="s">
        <v>2</v>
      </c>
      <c r="B4">
        <v>3</v>
      </c>
      <c r="C4" t="s">
        <v>131</v>
      </c>
      <c r="D4" t="s" s="14">
        <v>132</v>
      </c>
      <c r="E4" t="s" s="14"/>
      <c r="F4"/>
    </row>
    <row r="5">
      <c r="A5" t="s">
        <v>133</v>
      </c>
      <c r="B5">
        <v>1</v>
      </c>
      <c r="C5" t="s">
        <v>134</v>
      </c>
      <c r="D5" t="s" s="14">
        <v>135</v>
      </c>
      <c r="E5" t="s" s="14">
        <v>136</v>
      </c>
      <c r="F5"/>
    </row>
    <row r="6">
      <c r="A6" t="s">
        <v>133</v>
      </c>
      <c r="B6">
        <v>2</v>
      </c>
      <c r="C6" t="s">
        <v>137</v>
      </c>
      <c r="D6" t="inlineStr" s="14">
        <is>
          <t>Confectionner la sauce mayonnaise — Clarifier les œufs (réserver les blancs pour une autre utilisation). Mettre les jaunes dans une petite calotte à fond étroit de façon à ce que chaque coup de fouet ait un maximum d'efficacité. Ajouter la moutarde, le sel, le poivre blanc du moulin ou le piment de Cayenne et un peu de vinaigre pour favoriser l'émulsion (phase eau). Incorporer progressivement l'huile, en tournant énergiquement la sauce à l'aide d'un petit fouet très souple : verser l'huile doucement et par petite quantité au début, puis plus rapidement au fur et à mesure que la quantité de sauce mayonnaise augmente. Ajouter le reste du vinaigre pendant et après la réalisation de la sauce. Bien la serrer en la fouettant tout en tournant très énergiquement. Vérifier l'assaisonnement.</t>
        </is>
      </c>
      <c r="E6" t="s" s="14"/>
      <c r="F6"/>
    </row>
    <row r="7">
      <c r="A7" t="s">
        <v>133</v>
      </c>
      <c r="B7">
        <v>3</v>
      </c>
      <c r="C7" t="s">
        <v>131</v>
      </c>
      <c r="D7" t="inlineStr" s="14">
        <is>
          <t>Corner et réserver — Corner les bords de la calotte, la couvrir d'un film en plastique alimentaire et la réserver (en enceinte réfrigérée si elle a été réalisée à partir d'huile de tournesol).</t>
        </is>
      </c>
      <c r="E7" t="s" s="14"/>
      <c r="F7"/>
    </row>
    <row r="8">
      <c r="A8" t="s">
        <v>138</v>
      </c>
      <c r="B8">
        <v>1</v>
      </c>
      <c r="C8" t="s">
        <v>139</v>
      </c>
      <c r="D8" t="s" s="14">
        <v>140</v>
      </c>
      <c r="E8" t="s" s="14">
        <v>141</v>
      </c>
      <c r="F8"/>
    </row>
    <row r="9">
      <c r="A9" t="s">
        <v>138</v>
      </c>
      <c r="B9">
        <v>2</v>
      </c>
      <c r="C9" t="s">
        <v>130</v>
      </c>
      <c r="D9" t="s" s="14">
        <v>142</v>
      </c>
      <c r="E9" t="s" s="14">
        <v>143</v>
      </c>
      <c r="F9"/>
    </row>
    <row r="10">
      <c r="A10" t="s">
        <v>138</v>
      </c>
      <c r="B10">
        <v>3</v>
      </c>
      <c r="C10" t="s">
        <v>144</v>
      </c>
      <c r="D10" t="s" s="14">
        <v>145</v>
      </c>
      <c r="E10" t="s" s="14">
        <v>146</v>
      </c>
      <c r="F10"/>
    </row>
    <row r="11">
      <c r="A11" t="s">
        <v>138</v>
      </c>
      <c r="B11">
        <v>4</v>
      </c>
      <c r="C11" t="s">
        <v>130</v>
      </c>
      <c r="D11" t="inlineStr" s="14">
        <is>
          <t>Contrôler l'à-point : consistance sirupeuse, la glace nappe le dos d'une cuillère d'une couche brillante et adhérente. Passer à nouveau au chinois étamine ; refroidir rapidement ; réserver à couvert en enceinte réfrigérée.</t>
        </is>
      </c>
      <c r="E11" t="s" s="14">
        <v>147</v>
      </c>
      <c r="F11"/>
    </row>
    <row r="12">
      <c r="A12" t="s">
        <v>148</v>
      </c>
      <c r="B12">
        <v>1</v>
      </c>
      <c r="C12"/>
      <c r="D12" t="s" s="14">
        <v>140</v>
      </c>
      <c r="E12" t="s" s="14"/>
      <c r="F12"/>
    </row>
    <row r="13">
      <c r="A13" t="s">
        <v>148</v>
      </c>
      <c r="B13">
        <v>2</v>
      </c>
      <c r="C13"/>
      <c r="D13" t="s" s="14">
        <v>149</v>
      </c>
      <c r="E13" t="s" s="14"/>
      <c r="F13"/>
    </row>
    <row r="14">
      <c r="A14" t="s">
        <v>148</v>
      </c>
      <c r="B14">
        <v>3</v>
      </c>
      <c r="C14"/>
      <c r="D14" t="inlineStr" s="14">
        <is>
          <t>Colorer les os au four dans une plaque à rôtir aux dimensions appropriées — Sans matière grasse ; retourner les os fréquemment. Une plaque trop grande fait brûler les sucs (amertume), trop petite empêche une coloration uniforme.</t>
        </is>
      </c>
      <c r="E14" t="s" s="14"/>
      <c r="F14"/>
    </row>
    <row r="15">
      <c r="A15" t="s">
        <v>148</v>
      </c>
      <c r="B15">
        <v>4</v>
      </c>
      <c r="C15"/>
      <c r="D15" t="inlineStr" s="14">
        <is>
          <t>Préparer la garniture aromatique — Éplucher et laver les légumes ; tailler carottes et oignons en gros dés (mirepoix) ; écraser l'ail dégermé ; concasser les tomates sans les monder ; confectionner le bouquet garni.</t>
        </is>
      </c>
      <c r="E15" t="s" s="14"/>
      <c r="F15"/>
    </row>
    <row r="16">
      <c r="A16" t="s">
        <v>148</v>
      </c>
      <c r="B16">
        <v>5</v>
      </c>
      <c r="C16"/>
      <c r="D16" t="inlineStr" s="14">
        <is>
          <t>Ajouter carottes et oignons sur les os presque colorés — Les répartir sans remuer, laisser suer une dizaine de minutes. Débarrasser os et garniture dans un rondeau haut ou une marmite.</t>
        </is>
      </c>
      <c r="E16" t="s" s="14"/>
      <c r="F16"/>
    </row>
    <row r="17">
      <c r="A17" t="s">
        <v>148</v>
      </c>
      <c r="B17">
        <v>6</v>
      </c>
      <c r="C17"/>
      <c r="D17" t="inlineStr" s="14">
        <is>
          <t>Mouiller le fond — Dégraisser complètement la plaque, la déglacer à l'eau froide et verser le déglaçage sur les os ; compléter le mouillement à l'eau froide (ou au fond blanc de veau).</t>
        </is>
      </c>
      <c r="E17" t="s" s="14"/>
      <c r="F17"/>
    </row>
    <row r="18">
      <c r="A18" t="s">
        <v>148</v>
      </c>
      <c r="B18">
        <v>7</v>
      </c>
      <c r="C18"/>
      <c r="D18" t="inlineStr" s="14">
        <is>
          <t>Marquer le fond en cuisson — Porter à ébullition, dégraisser et écumer ; ajouter ail, tomates et bouquet garni ; maintenir à frémissement 3 à 4 heures en dépouillant, écumant, dégraissant aussi souvent que nécessaire ; compenser l'évaporation avec un peu d'eau bouillante.</t>
        </is>
      </c>
      <c r="E18" t="s" s="14"/>
      <c r="F18"/>
    </row>
    <row r="19">
      <c r="A19" t="s">
        <v>148</v>
      </c>
      <c r="B19">
        <v>8</v>
      </c>
      <c r="C19"/>
      <c r="D19" t="s" s="14">
        <v>150</v>
      </c>
      <c r="E19" t="s" s="14"/>
      <c r="F19"/>
    </row>
    <row r="20">
      <c r="A20" t="s">
        <v>148</v>
      </c>
      <c r="B20">
        <v>9</v>
      </c>
      <c r="C20"/>
      <c r="D20" t="s" s="14">
        <v>151</v>
      </c>
      <c r="E20" t="s" s="14"/>
      <c r="F20"/>
    </row>
    <row r="21">
      <c r="A21" t="s">
        <v>152</v>
      </c>
      <c r="B21">
        <v>1</v>
      </c>
      <c r="C21" t="s">
        <v>153</v>
      </c>
      <c r="D21" t="s" s="14">
        <v>154</v>
      </c>
      <c r="E21" t="s" s="14"/>
      <c r="F21"/>
    </row>
    <row r="22">
      <c r="A22" t="s">
        <v>152</v>
      </c>
      <c r="B22">
        <v>2</v>
      </c>
      <c r="C22" t="s">
        <v>153</v>
      </c>
      <c r="D22" t="inlineStr" s="14">
        <is>
          <t>Préparer les aromates — Trier et laver les queues de persil (jamais de tiges restées dans l'eau ou entassées trop longtemps en chambre froide : elles fermentent). Trier, laver et sécher doucement un thym bien parfumé ; laver, sécher et effeuiller le laurier ; garder thym et laurier à l'abri de la poussière.</t>
        </is>
      </c>
      <c r="E22" t="s" s="14"/>
      <c r="F22"/>
    </row>
    <row r="23">
      <c r="A23" t="s">
        <v>152</v>
      </c>
      <c r="B23">
        <v>3</v>
      </c>
      <c r="C23" t="s">
        <v>155</v>
      </c>
      <c r="D23" t="inlineStr" s="14">
        <is>
          <t>Monter le bouquet — Glisser une brindille de thym et une petite feuille de laurier au milieu des tiges de persil, en proportion du liquide à parfumer. Ficeler serré : deux ou trois tours en haut et en bas, puis un nœud au milieu pour que le bouquet ne s'ouvre pas à la cuisson. Parer légèrement les deux bouts.</t>
        </is>
      </c>
      <c r="E23" t="s" s="14"/>
      <c r="F2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63"/>
  <cols>
    <col min="1" max="1" width="22" customWidth="1"/>
    <col min="2" max="2" width="52" customWidth="1"/>
    <col min="3" max="3" width="14" customWidth="1"/>
    <col min="4" max="4" width="10" customWidth="1"/>
  </cols>
  <sheetData>
    <row r="1" customHeight="1" ht="24">
      <c r="A1" t="s" s="7">
        <v>156</v>
      </c>
      <c r="B1"/>
      <c r="C1"/>
      <c r="D1"/>
    </row>
    <row r="2">
      <c r="A2" t="str" s="15">
        <f>"GRO_CDR_B303B · CUI.SAU.FROIDES · référence : "&amp;Besoins!B3&amp;" "&amp;Besoins!C3&amp;" · multiplicateur réglable sur la feuille ""Besoins"""</f>
        <v>GRO_CDR_B303B · CUI.SAU.FROIDES · référence : 1 lt · multiplicateur réglable sur la feuille </v>
      </c>
      <c r="B2"/>
      <c r="C2"/>
      <c r="D2"/>
    </row>
    <row r="3">
      <c r="A3"/>
      <c r="B3"/>
      <c r="C3"/>
      <c r="D3"/>
    </row>
    <row r="4">
      <c r="A4" t="s" s="16">
        <v>157</v>
      </c>
      <c r="B4"/>
      <c r="C4"/>
      <c r="D4"/>
    </row>
    <row r="5">
      <c r="A5" t="s" s="17">
        <v>158</v>
      </c>
      <c r="B5" t="str" s="14">
        <f>"[RÉALISER] "&amp;Procedure!D2</f>
        <v>[RÉALISER] Mettre en place le poste de travail — Peser, mesurer et contrôler les denrées.</v>
      </c>
      <c r="C5"/>
      <c r="D5"/>
    </row>
    <row r="6">
      <c r="A6" t="s" s="17">
        <v>159</v>
      </c>
      <c r="B6" t="str" s="14">
        <f>"[RÉDUIRE] "&amp;Procedure!D3</f>
        <v>[RÉDUIRE] Préparer la garniture — Ciseler les échalotes et les faire réduire à sec au vin blanc ; laisser refroidir. Ciseler finement la ciboulette. Ajouter la glace de viande et le piment de Cayenne.</v>
      </c>
      <c r="C6"/>
      <c r="D6"/>
    </row>
    <row r="7">
      <c r="A7"/>
      <c r="B7" t="str">
        <f>Besoins!B18</f>
        <v>ÉCHALOTE France cat.I</v>
      </c>
      <c r="C7" s="11">
        <f>Besoins!E18</f>
        <v>0.06</v>
      </c>
      <c r="D7" t="str">
        <f>Besoins!F18</f>
        <v>kg</v>
      </c>
    </row>
    <row r="8">
      <c r="A8"/>
      <c r="B8" t="s">
        <v>160</v>
      </c>
      <c r="C8" s="11">
        <f>'Besoins'!$B$2*0.05</f>
        <v>0.05</v>
      </c>
      <c r="D8" t="s">
        <v>25</v>
      </c>
    </row>
    <row r="9">
      <c r="A9"/>
      <c r="B9" t="s">
        <v>161</v>
      </c>
      <c r="C9" s="11">
        <f>'Besoins'!$B$2*0.02</f>
        <v>0.02</v>
      </c>
      <c r="D9" t="s">
        <v>45</v>
      </c>
    </row>
    <row r="10">
      <c r="A10"/>
      <c r="B10" t="s">
        <v>162</v>
      </c>
      <c r="C10" s="11">
        <f>'Besoins'!$B$2*0.02</f>
        <v>0.02</v>
      </c>
      <c r="D10" t="s">
        <v>25</v>
      </c>
    </row>
    <row r="11">
      <c r="A11"/>
      <c r="B11" t="str">
        <f>Besoins!B10</f>
        <v>Piment de Cayenne</v>
      </c>
      <c r="C11" s="11">
        <f>Besoins!E10</f>
        <v>0.001</v>
      </c>
      <c r="D11" t="str">
        <f>Besoins!F10</f>
        <v>kg</v>
      </c>
    </row>
    <row r="12">
      <c r="A12" t="s" s="17">
        <v>163</v>
      </c>
      <c r="B12" t="str" s="14">
        <f>"[INCORPORER] "&amp;Procedure!D4</f>
        <v>[INCORPORER] Confectionner la sauce mayonnaise, puis y incorporer la garniture au moment de l'envoi — Vérifier l'assaisonnement ; corner, filmer et réserver.</v>
      </c>
      <c r="C12"/>
      <c r="D12"/>
    </row>
    <row r="13">
      <c r="A13"/>
      <c r="B13" t="s">
        <v>164</v>
      </c>
      <c r="C13" s="11">
        <f>'Besoins'!$B$2*1</f>
        <v>1</v>
      </c>
      <c r="D13" t="s">
        <v>25</v>
      </c>
    </row>
    <row r="14">
      <c r="A14"/>
      <c r="B14"/>
      <c r="C14"/>
      <c r="D14"/>
    </row>
    <row r="15">
      <c r="A15" t="s" s="16">
        <v>165</v>
      </c>
      <c r="B15"/>
      <c r="C15"/>
      <c r="D15"/>
    </row>
    <row r="16">
      <c r="A16" t="s" s="17">
        <v>158</v>
      </c>
      <c r="B16" t="str" s="14">
        <f>"[METTRE EN PLACE] "&amp;Procedure!D5</f>
        <v>[METTRE EN PLACE] Mettre en place le poste de travail — Mesurer et contrôler les denrées. Elles doivent être utilisées à la température ambiante de la cuisine.</v>
      </c>
      <c r="C16"/>
      <c r="D16"/>
    </row>
    <row r="17">
      <c r="A17"/>
      <c r="B17" t="str" s="18">
        <f>"ℹ "&amp;Procedure!E5</f>
        <v>ℹ</v>
      </c>
      <c r="C17"/>
      <c r="D17"/>
    </row>
    <row r="18">
      <c r="A18" t="s" s="17">
        <v>159</v>
      </c>
      <c r="B18" t="str" s="14">
        <f>"[CLARIFIER] "&amp;Procedure!D6</f>
        <v>[CLARIFIER] Confectionner la sauce mayonnaise — Clarifier les œufs (réserver les blancs pour une autre utilisation). Mettre les jaunes dans une petite calotte à fond étroit de façon à ce que chaque coup de fouet ait un maximum d'efficacité. Ajouter la moutarde, le sel, le poivre blanc du moulin ou le piment de Cayenne et un peu de vinaigre pour favoriser l'émulsion (phase eau). Incorporer progressivement l'huile, en tournant énergiquement la sauce à l'aide d'un petit fouet très souple : verser l'huile doucement et par petite quantité au début, puis plus rapidement au fur et à mesure que la quantité de sauce mayonnaise augmente. Ajouter le reste du vinaigre pendant et après la réalisation de la sauce. Bien la serrer en la fouettant tout en tournant très énergiquement. Vérifier l'assaisonnement.</v>
      </c>
      <c r="C18"/>
      <c r="D18"/>
    </row>
    <row r="19">
      <c r="A19"/>
      <c r="B19" t="str">
        <f>Besoins!B14</f>
        <v>Huile de tournesol raffinée vrac</v>
      </c>
      <c r="C19" s="11">
        <f>Besoins!E14</f>
        <v>0.833333</v>
      </c>
      <c r="D19" t="str">
        <f>Besoins!F14</f>
        <v>lt</v>
      </c>
    </row>
    <row r="20">
      <c r="A20"/>
      <c r="B20" t="s">
        <v>166</v>
      </c>
      <c r="C20" s="11">
        <f>'Besoins'!$B$2*5</f>
        <v>5</v>
      </c>
      <c r="D20" t="s">
        <v>75</v>
      </c>
    </row>
    <row r="21">
      <c r="A21"/>
      <c r="B21" t="str">
        <f>Besoins!B23</f>
        <v>Moutarde de Dijon forte</v>
      </c>
      <c r="C21" s="11">
        <f>Besoins!E23</f>
        <v>0.041667</v>
      </c>
      <c r="D21" t="str">
        <f>Besoins!F23</f>
        <v>kg</v>
      </c>
    </row>
    <row r="22">
      <c r="A22"/>
      <c r="B22" t="str">
        <f>Besoins!B9</f>
        <v>Vinaigre d'alcool coloré 6%</v>
      </c>
      <c r="C22" s="11">
        <f>Besoins!E9</f>
        <v>0.025</v>
      </c>
      <c r="D22" t="str">
        <f>Besoins!F9</f>
        <v>lt</v>
      </c>
    </row>
    <row r="23">
      <c r="A23"/>
      <c r="B23" t="str">
        <f>Besoins!B11</f>
        <v>Poivre blanc moulu</v>
      </c>
      <c r="C23" s="11">
        <f>Besoins!E11</f>
        <v>0.000833</v>
      </c>
      <c r="D23" t="str">
        <f>Besoins!F11</f>
        <v>kg</v>
      </c>
    </row>
    <row r="24">
      <c r="A24" t="s" s="17">
        <v>163</v>
      </c>
      <c r="B24" t="str" s="14">
        <f>"[INCORPORER] "&amp;Procedure!D7</f>
        <v>[INCORPORER] Corner et réserver — Corner les bords de la calotte, la couvrir d'un film en plastique alimentaire et la réserver (en enceinte réfrigérée si elle a été réalisée à partir d'huile de tournesol).</v>
      </c>
      <c r="C24"/>
      <c r="D24"/>
    </row>
    <row r="25">
      <c r="A25"/>
      <c r="B25"/>
      <c r="C25"/>
      <c r="D25"/>
    </row>
    <row r="26">
      <c r="A26" t="s" s="16">
        <v>167</v>
      </c>
      <c r="B26"/>
      <c r="C26"/>
      <c r="D26"/>
    </row>
    <row r="27">
      <c r="A27" t="s" s="17">
        <v>158</v>
      </c>
      <c r="B27" t="str" s="14">
        <f>"[BOUILLIR] "&amp;Procedure!D8</f>
        <v>[BOUILLIR] Mise en place du poste de travail — Réunir les denrées, le matériel de préparation et de cuisson. Contrôler la fraîcheur et la qualité des produits.</v>
      </c>
      <c r="C27"/>
      <c r="D27"/>
    </row>
    <row r="28">
      <c r="A28"/>
      <c r="B28" t="str" s="18">
        <f>"ℹ "&amp;Procedure!E8</f>
        <v>ℹ</v>
      </c>
      <c r="C28"/>
      <c r="D28"/>
    </row>
    <row r="29">
      <c r="A29" t="s" s="17">
        <v>159</v>
      </c>
      <c r="B29" t="str" s="14">
        <f>"[RÉDUIRE] "&amp;Procedure!D9</f>
        <v>[RÉDUIRE] Porter le fond brun de veau à ébullition dans une grande sauteuse et le faire réduire en l'écumant et le dépouillant aussi souvent que nécessaire.</v>
      </c>
      <c r="C29"/>
      <c r="D29"/>
    </row>
    <row r="30">
      <c r="A30"/>
      <c r="B30" t="s">
        <v>168</v>
      </c>
      <c r="C30" s="11">
        <f>'Besoins'!$B$2*0.2</f>
        <v>0.2</v>
      </c>
      <c r="D30" t="s">
        <v>25</v>
      </c>
    </row>
    <row r="31">
      <c r="A31"/>
      <c r="B31" t="str" s="18">
        <f>"ℹ "&amp;Procedure!E9</f>
        <v>ℹ</v>
      </c>
      <c r="C31"/>
      <c r="D31"/>
    </row>
    <row r="32">
      <c r="A32" t="s" s="17">
        <v>163</v>
      </c>
      <c r="B32" t="str" s="14">
        <f>"[PASSER] "&amp;Procedure!D10</f>
        <v>[PASSER] Au fur et à mesure de la concentration, le passer au chinois étamine dans une sauteuse plus petite ; diminuer le feu et poursuivre la réduction.</v>
      </c>
      <c r="C32"/>
      <c r="D32"/>
    </row>
    <row r="33">
      <c r="A33"/>
      <c r="B33" t="str" s="18">
        <f>"ℹ "&amp;Procedure!E10</f>
        <v>ℹ</v>
      </c>
      <c r="C33"/>
      <c r="D33"/>
    </row>
    <row r="34">
      <c r="A34" t="s" s="17">
        <v>169</v>
      </c>
      <c r="B34" t="str" s="14">
        <f>"[RÉDUIRE] "&amp;Procedure!D11</f>
        <v>[RÉDUIRE] Contrôler l'à-point : consistance sirupeuse, la glace nappe le dos d'une cuillère d'une couche brillante et adhérente. Passer à nouveau au chinois étamine ; refroidir rapidement ; réserver à couvert en enceinte réfrigérée.</v>
      </c>
      <c r="C34"/>
      <c r="D34"/>
    </row>
    <row r="35">
      <c r="A35"/>
      <c r="B35" t="str" s="18">
        <f>"ℹ "&amp;Procedure!E11</f>
        <v>ℹ</v>
      </c>
      <c r="C35"/>
      <c r="D35"/>
    </row>
    <row r="36">
      <c r="A36"/>
      <c r="B36"/>
      <c r="C36"/>
      <c r="D36"/>
    </row>
    <row r="37">
      <c r="A37" t="s" s="16">
        <v>170</v>
      </c>
      <c r="B37"/>
      <c r="C37"/>
      <c r="D37"/>
    </row>
    <row r="38">
      <c r="A38" t="s" s="17">
        <v>158</v>
      </c>
      <c r="B38" t="str" s="14">
        <f>Procedure!D12</f>
        <v>Mise en place du poste de travail — Réunir les denrées, le matériel de préparation et de cuisson. Contrôler la fraîcheur et la qualité des produits.</v>
      </c>
      <c r="C38"/>
      <c r="D38"/>
    </row>
    <row r="39">
      <c r="A39" t="s" s="17">
        <v>159</v>
      </c>
      <c r="B39" t="str" s="14">
        <f>Procedure!D13</f>
        <v>Concasser les ingrédients de base en menus morceaux.</v>
      </c>
      <c r="C39"/>
      <c r="D39"/>
    </row>
    <row r="40">
      <c r="A40"/>
      <c r="B40" t="str">
        <f>Besoins!B24</f>
        <v>Os de veau (pieds, jarret)</v>
      </c>
      <c r="C40" s="11">
        <f>Besoins!E24</f>
        <v>0.2</v>
      </c>
      <c r="D40" t="str">
        <f>Besoins!F24</f>
        <v>kg</v>
      </c>
    </row>
    <row r="41">
      <c r="A41" t="s" s="17">
        <v>163</v>
      </c>
      <c r="B41" t="str" s="14">
        <f>Procedure!D14</f>
        <v>Colorer les os au four dans une plaque à rôtir aux dimensions appropriées — Sans matière grasse ; retourner les os fréquemment. Une plaque trop grande fait brûler les sucs (amertume), trop petite empêche une coloration uniforme.</v>
      </c>
      <c r="C41"/>
      <c r="D41"/>
    </row>
    <row r="42">
      <c r="A42" t="s" s="17">
        <v>169</v>
      </c>
      <c r="B42" t="str" s="14">
        <f>Procedure!D15</f>
        <v>Préparer la garniture aromatique — Éplucher et laver les légumes ; tailler carottes et oignons en gros dés (mirepoix) ; écraser l'ail dégermé ; concasser les tomates sans les monder ; confectionner le bouquet garni.</v>
      </c>
      <c r="C42"/>
      <c r="D42"/>
    </row>
    <row r="43">
      <c r="A43"/>
      <c r="B43" t="str">
        <f>Besoins!B16</f>
        <v>CAROTTE France extra colis 12kg</v>
      </c>
      <c r="C43" s="11">
        <f>Besoins!E16</f>
        <v>0.02</v>
      </c>
      <c r="D43" t="str">
        <f>Besoins!F16</f>
        <v>kg</v>
      </c>
    </row>
    <row r="44">
      <c r="A44"/>
      <c r="B44" t="str">
        <f>Besoins!B19</f>
        <v>OIGNON jaune France cat.I 60-80mm</v>
      </c>
      <c r="C44" s="11">
        <f>Besoins!E19</f>
        <v>0.02</v>
      </c>
      <c r="D44" t="str">
        <f>Besoins!F19</f>
        <v>kg</v>
      </c>
    </row>
    <row r="45">
      <c r="A45"/>
      <c r="B45" t="str">
        <f>Besoins!B15</f>
        <v>AIL frais France cat.I 60-80mm</v>
      </c>
      <c r="C45" s="11">
        <f>Besoins!E15</f>
        <v>0.002</v>
      </c>
      <c r="D45" t="str">
        <f>Besoins!F15</f>
        <v>kg</v>
      </c>
    </row>
    <row r="46">
      <c r="A46"/>
      <c r="B46" t="str">
        <f>Besoins!B21</f>
        <v>TOMATE ronde Maroc cat.I 67-82mm</v>
      </c>
      <c r="C46" s="11">
        <f>Besoins!E21</f>
        <v>0.04</v>
      </c>
      <c r="D46" t="str">
        <f>Besoins!F21</f>
        <v>kg</v>
      </c>
    </row>
    <row r="47">
      <c r="A47"/>
      <c r="B47" t="s">
        <v>171</v>
      </c>
      <c r="C47" s="11">
        <f>'Besoins'!$B$2*0.2</f>
        <v>0.2</v>
      </c>
      <c r="D47" t="s">
        <v>75</v>
      </c>
    </row>
    <row r="48">
      <c r="A48" t="s" s="17">
        <v>172</v>
      </c>
      <c r="B48" t="str" s="14">
        <f>Procedure!D16</f>
        <v>Ajouter carottes et oignons sur les os presque colorés — Les répartir sans remuer, laisser suer une dizaine de minutes. Débarrasser os et garniture dans un rondeau haut ou une marmite.</v>
      </c>
      <c r="C48"/>
      <c r="D48"/>
    </row>
    <row r="49">
      <c r="A49" t="s" s="17">
        <v>173</v>
      </c>
      <c r="B49" t="str" s="14">
        <f>Procedure!D17</f>
        <v>Mouiller le fond — Dégraisser complètement la plaque, la déglacer à l'eau froide et verser le déglaçage sur les os ; compléter le mouillement à l'eau froide (ou au fond blanc de veau).</v>
      </c>
      <c r="C49"/>
      <c r="D49"/>
    </row>
    <row r="50">
      <c r="A50"/>
      <c r="B50" t="str">
        <f>Besoins!B7</f>
        <v>Eau (robinet - moy. France 2026)</v>
      </c>
      <c r="C50" s="11">
        <f>Besoins!E7</f>
        <v>0.3</v>
      </c>
      <c r="D50" t="str">
        <f>Besoins!F7</f>
        <v>lt</v>
      </c>
    </row>
    <row r="51">
      <c r="A51" t="s" s="17">
        <v>174</v>
      </c>
      <c r="B51" t="str" s="14">
        <f>Procedure!D18</f>
        <v>Marquer le fond en cuisson — Porter à ébullition, dégraisser et écumer ; ajouter ail, tomates et bouquet garni ; maintenir à frémissement 3 à 4 heures en dépouillant, écumant, dégraissant aussi souvent que nécessaire ; compenser l'évaporation avec un peu d'eau bouillante.</v>
      </c>
      <c r="C51"/>
      <c r="D51"/>
    </row>
    <row r="52">
      <c r="A52" t="s" s="17">
        <v>175</v>
      </c>
      <c r="B52" t="str" s="14">
        <f>Procedure!D19</f>
        <v>Passer le fond au chinois sans le fouler — D'abord au chinois ordinaire, puis filtrer finement au chinois étamine ; dégraisser parfaitement.</v>
      </c>
      <c r="C52"/>
      <c r="D52"/>
    </row>
    <row r="53">
      <c r="A53" t="s" s="17">
        <v>176</v>
      </c>
      <c r="B53" t="str" s="14">
        <f>Procedure!D20</f>
        <v>Refroidir le fond rapidement — S'il n'est pas utilisé immédiatement, le refroidir rapidement et le maintenir à couvert en enceinte réfrigérée à + 3 °C maximum.</v>
      </c>
      <c r="C53"/>
      <c r="D53"/>
    </row>
    <row r="54">
      <c r="A54"/>
      <c r="B54"/>
      <c r="C54"/>
      <c r="D54"/>
    </row>
    <row r="55">
      <c r="A55" t="s" s="16">
        <v>177</v>
      </c>
      <c r="B55"/>
      <c r="C55"/>
      <c r="D55"/>
    </row>
    <row r="56">
      <c r="A56" t="s" s="17">
        <v>158</v>
      </c>
      <c r="B56" t="str" s="14">
        <f>"[TRIER] "&amp;Procedure!D21</f>
        <v>[TRIER] Mise en place — Peser et mesurer toutes les denrées, vérifier leur fraîcheur.</v>
      </c>
      <c r="C56"/>
      <c r="D56"/>
    </row>
    <row r="57">
      <c r="A57" t="s" s="17">
        <v>159</v>
      </c>
      <c r="B57" t="str" s="14">
        <f>"[TRIER] "&amp;Procedure!D22</f>
        <v>[TRIER] Préparer les aromates — Trier et laver les queues de persil (jamais de tiges restées dans l'eau ou entassées trop longtemps en chambre froide : elles fermentent). Trier, laver et sécher doucement un thym bien parfumé ; laver, sécher et effeuiller le laurier ; garder thym et laurier à l'abri de la poussière.</v>
      </c>
      <c r="C57"/>
      <c r="D57"/>
    </row>
    <row r="58">
      <c r="A58" t="s" s="17">
        <v>163</v>
      </c>
      <c r="B58" t="str" s="14">
        <f>"[FOURRER] "&amp;Procedure!D23</f>
        <v>[FOURRER] Monter le bouquet — Glisser une brindille de thym et une petite feuille de laurier au milieu des tiges de persil, en proportion du liquide à parfumer. Ficeler serré : deux ou trois tours en haut et en bas, puis un nœud au milieu pour que le bouquet ne s'ouvre pas à la cuisson. Parer légèrement les deux bouts.</v>
      </c>
      <c r="C58"/>
      <c r="D58"/>
    </row>
    <row r="59">
      <c r="A59"/>
      <c r="B59" t="s">
        <v>178</v>
      </c>
      <c r="C59" s="11">
        <f>'Besoins'!$B$2*0.004</f>
        <v>0.004</v>
      </c>
      <c r="D59" t="s">
        <v>45</v>
      </c>
    </row>
    <row r="60">
      <c r="A60"/>
      <c r="B60" t="str">
        <f>Besoins!B13</f>
        <v>Thym séché</v>
      </c>
      <c r="C60" s="11">
        <f>Besoins!E13</f>
        <v>0.0002</v>
      </c>
      <c r="D60" t="str">
        <f>Besoins!F13</f>
        <v>kg</v>
      </c>
    </row>
    <row r="61">
      <c r="A61"/>
      <c r="B61" t="str">
        <f>Besoins!B12</f>
        <v>Laurier sauce feuilles</v>
      </c>
      <c r="C61" s="11">
        <f>Besoins!E12</f>
        <v>0.0002</v>
      </c>
      <c r="D61" t="str">
        <f>Besoins!F12</f>
        <v>kg</v>
      </c>
    </row>
    <row r="62">
      <c r="A62"/>
      <c r="B62"/>
      <c r="C62"/>
      <c r="D62"/>
    </row>
    <row r="63">
      <c r="A63" t="s" s="19">
        <v>22</v>
      </c>
      <c r="B63"/>
      <c r="C63"/>
      <c r="D63"/>
    </row>
  </sheetData>
  <sheetProtection sheet="1" formatRows="0" formatColumns="0"/>
  <mergeCells count="35">
    <mergeCell ref="A1:D1"/>
    <mergeCell ref="A2:D2"/>
    <mergeCell ref="A4:D4"/>
    <mergeCell ref="B5:D5"/>
    <mergeCell ref="B6:D6"/>
    <mergeCell ref="B12:D12"/>
    <mergeCell ref="A15:D15"/>
    <mergeCell ref="B16:D16"/>
    <mergeCell ref="B17:D17"/>
    <mergeCell ref="B18:D18"/>
    <mergeCell ref="B24:D24"/>
    <mergeCell ref="A26:D26"/>
    <mergeCell ref="B27:D27"/>
    <mergeCell ref="B28:D28"/>
    <mergeCell ref="B29:D29"/>
    <mergeCell ref="B31:D31"/>
    <mergeCell ref="B32:D32"/>
    <mergeCell ref="B33:D33"/>
    <mergeCell ref="B34:D34"/>
    <mergeCell ref="B35:D35"/>
    <mergeCell ref="A37:D37"/>
    <mergeCell ref="B38:D38"/>
    <mergeCell ref="B39:D39"/>
    <mergeCell ref="B41:D41"/>
    <mergeCell ref="B42:D42"/>
    <mergeCell ref="B48:D48"/>
    <mergeCell ref="B49:D49"/>
    <mergeCell ref="B51:D51"/>
    <mergeCell ref="B52:D52"/>
    <mergeCell ref="B53:D53"/>
    <mergeCell ref="A55:D55"/>
    <mergeCell ref="B56:D56"/>
    <mergeCell ref="B57:D57"/>
    <mergeCell ref="B58:D58"/>
    <mergeCell ref="A63:D6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2026-10-30T15:45:57Z</dcterms:created>
  <dc:title>SAUCE MOUSQUETAIRE</dc:title>
  <dc:subject/>
  <dc:creator>CUIS.web</dc:creator>
  <cp:lastModifiedBy/>
  <cp:keywords/>
  <dc:description>Export automatique — moteur récursif d'origine : Bernard Vandendaele</dc:description>
  <cp:category/>
  <dc:language>en-US</dc:language>
  <dcterms:modified xsi:type="dcterms:W3CDTF">2026-10-30T15:45:57Z</dcterms:modified>
  <cp:revision>1</cp:revision>
</cp:coreProperties>
</file>