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<sst xmlns="http://schemas.openxmlformats.org/spreadsheetml/2006/main" count="147" uniqueCount="147">
  <si>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</si>
  <si>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</si>
  <si>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VELOUTÉ DE VEAU</t>
  </si>
  <si>
    <t>Code</t>
  </si>
  <si>
    <t>GRO_CDR_B282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</si>
  <si>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</si>
  <si>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</si>
  <si>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</si>
  <si>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</si>
  <si>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</si>
  <si>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</si>
  <si>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</si>
  <si>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</si>
  <si>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</si>
  <si>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</si>
  <si>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</si>
  <si>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</si>
  <si>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</si>
  <si>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</si>
  <si>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</si>
  <si>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</si>
  <si>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</si>
  <si>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</si>
  <si>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</si>
  <si>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</si>
  <si>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</si>
  <si>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</si>
  <si>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</si>
  <si>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</si>
  <si>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</si>
  <si>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</si>
  <si>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</si>
  <si>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</si>
  <si>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</si>
  <si>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</si>
  <si>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</si>
  <si>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</si>
  <si>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</si>
  <si>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</si>
  <si>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EPI-POIVRE-BLAN</t>
  </si>
  <si>
    <t>Poivre blanc moulu</t>
  </si>
  <si>
    <t>EPI-POIVRE-GRAIN</t>
  </si>
  <si>
    <t>Poivre noir en grains entiers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</si>
  <si>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</si>
  <si>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</si>
  <si>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</si>
  <si>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</si>
  <si>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</si>
  <si>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</si>
  <si>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</si>
  <si>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</si>
  <si>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</si>
  <si>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</si>
  <si>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</si>
  <si>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</si>
  <si>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</si>
  <si>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</si>
  <si>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</si>
  <si>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</si>
  <si>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</si>
  <si>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</si>
  <si>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</si>
  <si>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</si>
  <si>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</si>
  <si>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</si>
  <si>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</si>
  <si>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</si>
  <si>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</si>
  <si>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</si>
  <si>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</si>
  <si>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VEAU</t>
  </si>
  <si>
    <t>Fonds et bouillons de base</t>
  </si>
  <si>
    <t xml:space="preserve">        ↳ Os et parures maigres de veau</t>
  </si>
  <si>
    <t>matiere</t>
  </si>
  <si>
    <t xml:space="preserve">        ↳ Os de veau (pieds, jarret)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</si>
  <si>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</si>
  <si>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</si>
  <si>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</si>
  <si>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</si>
  <si>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</si>
  <si>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</si>
  <si>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</si>
  <si>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</si>
  <si>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</si>
  <si>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</si>
  <si>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</si>
  <si>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</si>
  <si>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</si>
  <si>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</si>
  <si>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Beurre de cuisine bloc 10 kg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</si>
  <si>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</si>
  <si>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</si>
  <si>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</si>
  <si>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</si>
  <si>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</si>
  <si>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</si>
  <si>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</si>
  <si>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</si>
  <si>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</si>
  <si>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RÉALISER</t>
  </si>
  <si>
    <t>ÉTUVER</t>
  </si>
  <si>
    <t>Porter le fond blanc ou le fumet à ébullition.</t>
  </si>
  <si>
    <t>VERSER</t>
  </si>
  <si>
    <t>ASSAISONNER</t>
  </si>
  <si>
    <t>Vérifier l'onctuosité et l'assaisonnement du velouté.</t>
  </si>
  <si>
    <t>20 à 30 min</t>
  </si>
  <si>
    <t>PASSER</t>
  </si>
  <si>
    <t>Passer le velouté au chinois étamine dans un bain-marie à sauce ou dans un bahut (selon la quantité), en foulant à l'aide d'un petit pochon à sauce.</t>
  </si>
  <si>
    <t>CORNER</t>
  </si>
  <si>
    <t>Si nécessaire, corner les bords et beurrer le velouté en surface — Tamponner la surface avec quelques petites parcelles de beurre.</t>
  </si>
  <si>
    <t>+ 63°C minimum</t>
  </si>
  <si>
    <t>Réserver le velouté à couvert dans un bain-marie à une température supérieure à + 63 °C, ou le refroidir rapidement et réglementairement.</t>
  </si>
  <si>
    <t>FOND BLANC DE VEAU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</si>
  <si>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</si>
  <si>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</si>
  <si>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</si>
  <si>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</si>
  <si>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</si>
  <si>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</si>
  <si>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</si>
  <si>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</si>
  <si>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</si>
  <si>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</si>
  <si>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</si>
  <si>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</si>
  <si>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</si>
  <si>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ROUX BLANC</t>
  </si>
  <si>
    <t>Mettre en place le poste de travail — Peser, mesurer, contrôler les denrées. Tamiser la farine. Découper le beurre en parcelles.</t>
  </si>
  <si>
    <t>RÉDUIRE</t>
  </si>
  <si>
    <t>3 à 4 min</t>
  </si>
  <si>
    <t>REFROIDIR</t>
  </si>
  <si>
    <t>Fiche technique — VELOUTÉ DE VEAU</t>
  </si>
  <si>
    <t>VELOUTÉ DE VEAU  GRO_CDR_B282</t>
  </si>
  <si>
    <t>1.</t>
  </si>
  <si>
    <t>2.</t>
  </si>
  <si>
    <t xml:space="preserve">    ROUX BLANC</t>
  </si>
  <si>
    <t>3.</t>
  </si>
  <si>
    <t xml:space="preserve">    FOND BLANC DE VEAU</t>
  </si>
  <si>
    <t>4.</t>
  </si>
  <si>
    <t>5.</t>
  </si>
  <si>
    <t>6.</t>
  </si>
  <si>
    <t>7.</t>
  </si>
  <si>
    <t xml:space="preserve">    Beurre de cuisine bloc 10 kg</t>
  </si>
  <si>
    <t>8.</t>
  </si>
  <si>
    <t>↳ FOND BLANC DE VEAU  GRO_CDR_B264</t>
  </si>
  <si>
    <t xml:space="preserve">    Clous de girofle (par 20) (conv.)</t>
  </si>
  <si>
    <t>↳ ROUX BLANC  GRO_CDR_B280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</si>
</sst>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3.1295</v>
      </c>
    </row>
    <row r="12">
      <c r="A12" t="s" s="3">
        <v>17</v>
      </c>
      <c r="B12" s="4">
        <v>3.1295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E9*14.8</f>
        <v>0.0148</v>
      </c>
    </row>
    <row r="10">
      <c r="A10" t="s">
        <v>41</v>
      </c>
      <c r="B10" t="s">
        <v>42</v>
      </c>
      <c r="C10" t="s">
        <v>37</v>
      </c>
      <c r="D10" s="9">
        <v>0.001</v>
      </c>
      <c r="E10" s="11">
        <f>D10*$B$2</f>
        <v>0.001</v>
      </c>
      <c r="F10" t="s">
        <v>38</v>
      </c>
      <c r="G10" s="4">
        <f>E10*12</f>
        <v>0.012</v>
      </c>
    </row>
    <row r="11">
      <c r="A11" t="s">
        <v>43</v>
      </c>
      <c r="B11" t="s">
        <v>44</v>
      </c>
      <c r="C11" t="s">
        <v>45</v>
      </c>
      <c r="D11" s="9">
        <v>0.05</v>
      </c>
      <c r="E11" s="11">
        <f>D11*$B$2</f>
        <v>0.05</v>
      </c>
      <c r="F11" t="s">
        <v>38</v>
      </c>
      <c r="G11" s="4">
        <f>E11*0.56</f>
        <v>0.028</v>
      </c>
    </row>
    <row r="12">
      <c r="A12" t="s">
        <v>46</v>
      </c>
      <c r="B12" t="s">
        <v>47</v>
      </c>
      <c r="C12" t="s">
        <v>48</v>
      </c>
      <c r="D12" s="9">
        <v>0.07</v>
      </c>
      <c r="E12" s="11">
        <f>D12*$B$2</f>
        <v>0.07</v>
      </c>
      <c r="F12" t="s">
        <v>38</v>
      </c>
      <c r="G12" s="4">
        <f>E12*4.9</f>
        <v>0.343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38</v>
      </c>
      <c r="G13" s="4">
        <f>E13*1.1</f>
        <v>0.11</v>
      </c>
    </row>
    <row r="14">
      <c r="A14" t="s">
        <v>52</v>
      </c>
      <c r="B14" t="s">
        <v>53</v>
      </c>
      <c r="C14" t="s">
        <v>51</v>
      </c>
      <c r="D14" s="9">
        <v>0.08</v>
      </c>
      <c r="E14" s="11">
        <f>D14*$B$2</f>
        <v>0.08</v>
      </c>
      <c r="F14" t="s">
        <v>38</v>
      </c>
      <c r="G14" s="4">
        <f>E14*1.8</f>
        <v>0.144</v>
      </c>
    </row>
    <row r="15">
      <c r="A15" t="s">
        <v>54</v>
      </c>
      <c r="B15" t="s">
        <v>55</v>
      </c>
      <c r="C15" t="s">
        <v>51</v>
      </c>
      <c r="D15" s="9">
        <v>0.1</v>
      </c>
      <c r="E15" s="11">
        <f>D15*$B$2</f>
        <v>0.1</v>
      </c>
      <c r="F15" t="s">
        <v>38</v>
      </c>
      <c r="G15" s="4">
        <f>E15*0.4</f>
        <v>0.04</v>
      </c>
    </row>
    <row r="16">
      <c r="A16" t="s">
        <v>56</v>
      </c>
      <c r="B16" t="s">
        <v>57</v>
      </c>
      <c r="C16" t="s">
        <v>51</v>
      </c>
      <c r="D16" s="9">
        <v>0.2</v>
      </c>
      <c r="E16" s="11">
        <f>D16*$B$2</f>
        <v>0.2</v>
      </c>
      <c r="F16" t="s">
        <v>38</v>
      </c>
      <c r="G16" s="4">
        <f>E16*0.9</f>
        <v>0.18</v>
      </c>
    </row>
    <row r="17">
      <c r="A17" t="s" s="12">
        <v>58</v>
      </c>
      <c r="B17" t="s">
        <v>59</v>
      </c>
      <c r="C17" t="s">
        <v>60</v>
      </c>
      <c r="D17" s="9">
        <v>0.5</v>
      </c>
      <c r="E17" s="11">
        <f>D17*$B$2</f>
        <v>0.5</v>
      </c>
      <c r="F17" t="s">
        <v>38</v>
      </c>
      <c r="G17" s="4">
        <f>E17*2.5</f>
        <v>1.25</v>
      </c>
    </row>
    <row r="18">
      <c r="A18" t="s" s="12">
        <v>61</v>
      </c>
      <c r="B18" t="s">
        <v>62</v>
      </c>
      <c r="C18" t="s">
        <v>60</v>
      </c>
      <c r="D18" s="9">
        <v>0.5</v>
      </c>
      <c r="E18" s="11">
        <f>D18*$B$2</f>
        <v>0.5</v>
      </c>
      <c r="F18" t="s">
        <v>38</v>
      </c>
      <c r="G18" s="4">
        <f>E18*2</f>
        <v>1</v>
      </c>
    </row>
    <row r="19">
      <c r="A19"/>
      <c r="B19"/>
      <c r="C19"/>
      <c r="D19"/>
      <c r="E19"/>
      <c r="F19" t="s" s="3">
        <v>63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1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0.5</v>
      </c>
      <c r="E4" t="s">
        <v>38</v>
      </c>
      <c r="F4" t="s">
        <v>60</v>
      </c>
    </row>
    <row r="5">
      <c r="A5">
        <v>2</v>
      </c>
      <c r="B5" t="s">
        <v>74</v>
      </c>
      <c r="C5" t="s">
        <v>73</v>
      </c>
      <c r="D5" s="11">
        <v>0.5</v>
      </c>
      <c r="E5" t="s">
        <v>38</v>
      </c>
      <c r="F5" t="s">
        <v>60</v>
      </c>
    </row>
    <row r="6">
      <c r="A6">
        <v>2</v>
      </c>
      <c r="B6" t="s">
        <v>75</v>
      </c>
      <c r="C6" t="s">
        <v>73</v>
      </c>
      <c r="D6" s="11">
        <v>0.1</v>
      </c>
      <c r="E6" t="s">
        <v>38</v>
      </c>
      <c r="F6" t="s">
        <v>51</v>
      </c>
    </row>
    <row r="7">
      <c r="A7">
        <v>2</v>
      </c>
      <c r="B7" t="s">
        <v>76</v>
      </c>
      <c r="C7" t="s">
        <v>73</v>
      </c>
      <c r="D7" s="11">
        <v>0.1</v>
      </c>
      <c r="E7" t="s">
        <v>38</v>
      </c>
      <c r="F7" t="s">
        <v>51</v>
      </c>
    </row>
    <row r="8">
      <c r="A8">
        <v>2</v>
      </c>
      <c r="B8" t="s">
        <v>77</v>
      </c>
      <c r="C8" t="s">
        <v>73</v>
      </c>
      <c r="D8" s="11">
        <v>0.2</v>
      </c>
      <c r="E8" t="s">
        <v>38</v>
      </c>
      <c r="F8" t="s">
        <v>51</v>
      </c>
    </row>
    <row r="9">
      <c r="A9">
        <v>2</v>
      </c>
      <c r="B9" t="s">
        <v>78</v>
      </c>
      <c r="C9" t="s">
        <v>73</v>
      </c>
      <c r="D9" s="11">
        <v>0.08</v>
      </c>
      <c r="E9" t="s">
        <v>38</v>
      </c>
      <c r="F9" t="s">
        <v>51</v>
      </c>
    </row>
    <row r="10">
      <c r="A10">
        <v>2</v>
      </c>
      <c r="B10" t="s">
        <v>79</v>
      </c>
      <c r="C10" t="s">
        <v>73</v>
      </c>
      <c r="D10" s="11">
        <v>1.5</v>
      </c>
      <c r="E10" t="s">
        <v>25</v>
      </c>
      <c r="F10" t="s">
        <v>34</v>
      </c>
    </row>
    <row r="11">
      <c r="A11">
        <v>2</v>
      </c>
      <c r="B11" t="s">
        <v>80</v>
      </c>
      <c r="C11" t="s">
        <v>68</v>
      </c>
      <c r="D11" s="11">
        <v>1</v>
      </c>
      <c r="E11" t="s">
        <v>81</v>
      </c>
      <c r="F11" t="s">
        <v>82</v>
      </c>
    </row>
    <row r="12">
      <c r="A12">
        <v>3</v>
      </c>
      <c r="B12" t="s">
        <v>83</v>
      </c>
      <c r="C12" t="s">
        <v>73</v>
      </c>
      <c r="D12" s="11">
        <v>0</v>
      </c>
      <c r="E12" t="s">
        <v>38</v>
      </c>
      <c r="F12" t="s">
        <v>37</v>
      </c>
    </row>
    <row r="13">
      <c r="A13">
        <v>2</v>
      </c>
      <c r="B13" t="s">
        <v>84</v>
      </c>
      <c r="C13" t="s">
        <v>73</v>
      </c>
      <c r="D13" s="11">
        <v>0.001</v>
      </c>
      <c r="E13" t="s">
        <v>38</v>
      </c>
      <c r="F13" t="s">
        <v>37</v>
      </c>
    </row>
    <row r="14">
      <c r="A14">
        <v>1</v>
      </c>
      <c r="B14" t="s">
        <v>85</v>
      </c>
      <c r="C14" t="s">
        <v>68</v>
      </c>
      <c r="D14" s="11">
        <v>0.1</v>
      </c>
      <c r="E14" t="s">
        <v>38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0.05</v>
      </c>
      <c r="E15" t="s">
        <v>38</v>
      </c>
      <c r="F15" t="s">
        <v>48</v>
      </c>
    </row>
    <row r="16">
      <c r="A16">
        <v>2</v>
      </c>
      <c r="B16" t="s">
        <v>88</v>
      </c>
      <c r="C16" t="s">
        <v>73</v>
      </c>
      <c r="D16" s="11">
        <v>0.05</v>
      </c>
      <c r="E16" t="s">
        <v>38</v>
      </c>
      <c r="F16" t="s">
        <v>45</v>
      </c>
    </row>
    <row r="17">
      <c r="A17">
        <v>1</v>
      </c>
      <c r="B17" t="s">
        <v>89</v>
      </c>
      <c r="C17" t="s">
        <v>73</v>
      </c>
      <c r="D17" s="11">
        <v>0.02</v>
      </c>
      <c r="E17" t="s">
        <v>38</v>
      </c>
      <c r="F17" t="s">
        <v>48</v>
      </c>
    </row>
    <row r="18">
      <c r="A18">
        <v>1</v>
      </c>
      <c r="B18" t="s">
        <v>90</v>
      </c>
      <c r="C18" t="s">
        <v>73</v>
      </c>
      <c r="D18" s="11">
        <v>0.001</v>
      </c>
      <c r="E18" t="s">
        <v>38</v>
      </c>
      <c r="F1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inlineStr" s="14">
        <is>
          <t>Réaliser le roux blanc (voir page 280) — Le réaliser dans une sauteuse suffisamment grande pour pouvoir incorporer le fond ou le fumet facilement. Arrêter la cuisson lorsque le roux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inlineStr" s="14">
        <is>
          <t>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>
        <v>105</v>
      </c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2</v>
      </c>
      <c r="B8">
        <v>7</v>
      </c>
      <c r="C8" t="s">
        <v>108</v>
      </c>
      <c r="D8" t="s" s="14">
        <v>109</v>
      </c>
      <c r="E8" t="s" s="14">
        <v>110</v>
      </c>
      <c r="F8"/>
    </row>
    <row r="9">
      <c r="A9" t="s">
        <v>2</v>
      </c>
      <c r="B9">
        <v>8</v>
      </c>
      <c r="C9"/>
      <c r="D9" t="s" s="14">
        <v>111</v>
      </c>
      <c r="E9" t="s" s="14"/>
      <c r="F9"/>
    </row>
    <row r="10">
      <c r="A10" t="s">
        <v>112</v>
      </c>
      <c r="B10">
        <v>1</v>
      </c>
      <c r="C10" t="s">
        <v>113</v>
      </c>
      <c r="D10" t="s" s="14">
        <v>114</v>
      </c>
      <c r="E10" t="s" s="14">
        <v>115</v>
      </c>
      <c r="F10"/>
    </row>
    <row r="11">
      <c r="A11" t="s">
        <v>112</v>
      </c>
      <c r="B11">
        <v>2</v>
      </c>
      <c r="C11" t="s">
        <v>116</v>
      </c>
      <c r="D11" t="s" s="14">
        <v>117</v>
      </c>
      <c r="E11" t="s" s="14">
        <v>118</v>
      </c>
      <c r="F11"/>
    </row>
    <row r="12">
      <c r="A12" t="s">
        <v>112</v>
      </c>
      <c r="B12">
        <v>3</v>
      </c>
      <c r="C12" t="s">
        <v>119</v>
      </c>
      <c r="D12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2" t="s" s="14">
        <v>120</v>
      </c>
      <c r="F12"/>
    </row>
    <row r="13">
      <c r="A13" t="s">
        <v>112</v>
      </c>
      <c r="B13">
        <v>4</v>
      </c>
      <c r="C13" t="s">
        <v>121</v>
      </c>
      <c r="D13" t="s" s="14">
        <v>122</v>
      </c>
      <c r="E13" t="s" s="14">
        <v>123</v>
      </c>
      <c r="F13"/>
    </row>
    <row r="14">
      <c r="A14" t="s">
        <v>112</v>
      </c>
      <c r="B14">
        <v>5</v>
      </c>
      <c r="C14" t="s">
        <v>116</v>
      </c>
      <c r="D14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4" t="s" s="14">
        <v>124</v>
      </c>
      <c r="F14"/>
    </row>
    <row r="15">
      <c r="A15" t="s">
        <v>112</v>
      </c>
      <c r="B15">
        <v>6</v>
      </c>
      <c r="C15" t="s">
        <v>125</v>
      </c>
      <c r="D15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15" t="s" s="14"/>
      <c r="F15"/>
    </row>
    <row r="16">
      <c r="A16" t="s">
        <v>112</v>
      </c>
      <c r="B16">
        <v>7</v>
      </c>
      <c r="C16"/>
      <c r="D16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6" t="s" s="14"/>
      <c r="F16"/>
    </row>
    <row r="17">
      <c r="A17" t="s">
        <v>126</v>
      </c>
      <c r="B17">
        <v>1</v>
      </c>
      <c r="C17" t="s">
        <v>97</v>
      </c>
      <c r="D17" t="s" s="14">
        <v>127</v>
      </c>
      <c r="E17" t="s" s="14"/>
      <c r="F17"/>
    </row>
    <row r="18">
      <c r="A18" t="s">
        <v>126</v>
      </c>
      <c r="B18">
        <v>2</v>
      </c>
      <c r="C18" t="s">
        <v>100</v>
      </c>
      <c r="D18" t="inlineStr" s="14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18" t="s" s="14"/>
      <c r="F18"/>
    </row>
    <row r="19">
      <c r="A19" t="s">
        <v>126</v>
      </c>
      <c r="B19">
        <v>3</v>
      </c>
      <c r="C19" t="s">
        <v>128</v>
      </c>
      <c r="D19" t="inlineStr" s="14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9" t="s" s="14">
        <v>129</v>
      </c>
      <c r="F19"/>
    </row>
    <row r="20">
      <c r="A20" t="s">
        <v>126</v>
      </c>
      <c r="B20">
        <v>4</v>
      </c>
      <c r="C20" t="s">
        <v>130</v>
      </c>
      <c r="D20" t="inlineStr" s="14">
        <is>
          <t>Arrêter la cuisson — Retirer immédiatement la sauteuse du feu et refroidir rapidement le roux. Si nécessaire, plonger le fond de la sauteuse dans une plaque ou une calotte contenant de l'eau froide.</t>
        </is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"GRO_CDR_B282 · CUI.SAU.BLANCHES · référence : "&amp;Besoins!B3&amp;" "&amp;Besoins!C3&amp;" · multiplicateur réglable sur la feuille ""Besoins"""</f>
        <v>GRO_CDR_B282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134</v>
      </c>
      <c r="B6" t="str" s="14">
        <f>"[RÉALISER] "&amp;Procedure!D3</f>
        <v>[RÉALISER] Réaliser le roux blanc (voir page 280) — Le réaliser dans une sauteuse suffisamment grande pour pouvoir incorporer le fond ou le fumet facilement. Arrêter la cuisson lorsque le roux blanchit et devient mousseux. Le laisser refroidir.</v>
      </c>
      <c r="C6"/>
      <c r="D6"/>
    </row>
    <row r="7">
      <c r="A7"/>
      <c r="B7" t="s">
        <v>135</v>
      </c>
      <c r="C7" s="11">
        <f>'Besoins'!$B$2*0.1</f>
        <v>0.1</v>
      </c>
      <c r="D7" t="s">
        <v>38</v>
      </c>
    </row>
    <row r="8">
      <c r="A8" t="s" s="17">
        <v>136</v>
      </c>
      <c r="B8" t="str" s="14">
        <f>"[ÉTUVER] "&amp;Procedure!D4</f>
        <v>[ÉTUVER] Porter le fond blanc ou le fumet à ébullition.</v>
      </c>
      <c r="C8"/>
      <c r="D8"/>
    </row>
    <row r="9">
      <c r="A9"/>
      <c r="B9" t="s">
        <v>137</v>
      </c>
      <c r="C9" s="11">
        <f>'Besoins'!$B$2*1</f>
        <v>1</v>
      </c>
      <c r="D9" t="s">
        <v>25</v>
      </c>
    </row>
    <row r="10">
      <c r="A10" t="s" s="17">
        <v>138</v>
      </c>
      <c r="B10" t="str" s="14">
        <f>"[VERSER] "&amp;Procedure!D5</f>
        <v>[VERSER] 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v>
      </c>
      <c r="C10"/>
      <c r="D10"/>
    </row>
    <row r="11">
      <c r="A11"/>
      <c r="B11" t="str">
        <f>Besoins!B9</f>
        <v>Poivre blanc moulu</v>
      </c>
      <c r="C11" s="11">
        <f>Besoins!E9</f>
        <v>0.001</v>
      </c>
      <c r="D11" t="str">
        <f>Besoins!F9</f>
        <v>kg</v>
      </c>
    </row>
    <row r="12">
      <c r="A12" t="s" s="17">
        <v>139</v>
      </c>
      <c r="B12" t="str" s="14">
        <f>"[ASSAISONNER] "&amp;Procedure!D6</f>
        <v>[ASSAISONNER] Vérifier l'onctuosité et l'assaisonnement du velouté.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140</v>
      </c>
      <c r="B14" t="str" s="14">
        <f>"[PASSER] "&amp;Procedure!D7</f>
        <v>[PASSER] Passer le velouté au chinois étamine dans un bain-marie à sauce ou dans un bahut (selon la quantité), en foulant à l'aide d'un petit pochon à sauce.</v>
      </c>
      <c r="C14"/>
      <c r="D14"/>
    </row>
    <row r="15">
      <c r="A15" t="s" s="17">
        <v>141</v>
      </c>
      <c r="B15" t="str" s="14">
        <f>"[CORNER] "&amp;Procedure!D8</f>
        <v>[CORNER] Si nécessaire, corner les bords et beurrer le velouté en surface — Tamponner la surface avec quelques petites parcelles de beurre.</v>
      </c>
      <c r="C15"/>
      <c r="D15"/>
    </row>
    <row r="16">
      <c r="A16"/>
      <c r="B16" t="s">
        <v>142</v>
      </c>
      <c r="C16" s="11">
        <f>'Besoins'!$B$2*0.02</f>
        <v>0.02</v>
      </c>
      <c r="D16" t="s">
        <v>38</v>
      </c>
    </row>
    <row r="17">
      <c r="A17"/>
      <c r="B17" t="str" s="18">
        <f>"ℹ "&amp;Procedure!E8</f>
        <v>ℹ</v>
      </c>
      <c r="C17"/>
      <c r="D17"/>
    </row>
    <row r="18">
      <c r="A18" t="s" s="17">
        <v>143</v>
      </c>
      <c r="B18" t="str" s="14">
        <f>Procedure!D9</f>
        <v>Réserver le velouté à couvert dans un bain-marie à une température supérieure à + 63 °C, ou le refroidir rapidement et réglementairement.</v>
      </c>
      <c r="C18"/>
      <c r="D18"/>
    </row>
    <row r="19">
      <c r="A19"/>
      <c r="B19"/>
      <c r="C19"/>
      <c r="D19"/>
    </row>
    <row r="20">
      <c r="A20" t="s" s="16">
        <v>144</v>
      </c>
      <c r="B20"/>
      <c r="C20"/>
      <c r="D20"/>
    </row>
    <row r="21">
      <c r="A21" t="s" s="17">
        <v>133</v>
      </c>
      <c r="B21" t="str" s="14">
        <f>"[CONCASSER] "&amp;Procedure!D10</f>
        <v>[CONCASSER] Mise en place du poste de travail — Réunir les denrées, le matériel de préparation et de cuisson. Contrôler la fraîcheur et la qualité des produits.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134</v>
      </c>
      <c r="B23" t="str" s="14">
        <f>"[ÉPLUCHER] "&amp;Procedure!D11</f>
        <v>[ÉPLUCHER] Concasser finement les os ou les carcasses et les abattis ; découper la viande en morceaux, habiller et brider la ou les volailles s'il y a lieu.</v>
      </c>
      <c r="C23"/>
      <c r="D23"/>
    </row>
    <row r="24">
      <c r="A24"/>
      <c r="B24" t="str">
        <f>Besoins!B18</f>
        <v>Os et parures maigres de veau</v>
      </c>
      <c r="C24" s="11">
        <f>Besoins!E18</f>
        <v>0.5</v>
      </c>
      <c r="D24" t="str">
        <f>Besoins!F18</f>
        <v>kg</v>
      </c>
    </row>
    <row r="25">
      <c r="A25"/>
      <c r="B25" t="str">
        <f>Besoins!B17</f>
        <v>Os de veau (pieds, jarret)</v>
      </c>
      <c r="C25" s="11">
        <f>Besoins!E17</f>
        <v>0.5</v>
      </c>
      <c r="D25" t="str">
        <f>Besoins!F17</f>
        <v>kg</v>
      </c>
    </row>
    <row r="26">
      <c r="A26"/>
      <c r="B26" t="str" s="18">
        <f>"ℹ "&amp;Procedure!E11</f>
        <v>ℹ</v>
      </c>
      <c r="C26"/>
      <c r="D26"/>
    </row>
    <row r="27">
      <c r="A27" t="s" s="17">
        <v>136</v>
      </c>
      <c r="B27" t="str" s="14">
        <f>"[MARQUER] "&amp;Procedure!D12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138</v>
      </c>
      <c r="B29" t="str" s="14">
        <f>"[ÉCUMER] "&amp;Procedure!D13</f>
        <v>[ÉCUMER] Marquer le fond blanc en cuisson — Replacer les ingrédients de base, mouiller à l'eau froide, porter à ébullition, écumer et dégraisser.</v>
      </c>
      <c r="C29"/>
      <c r="D29"/>
    </row>
    <row r="30">
      <c r="A30"/>
      <c r="B30" t="str">
        <f>Besoins!B7</f>
        <v>Eau (robinet - moy. France 2026)</v>
      </c>
      <c r="C30" s="11">
        <f>Besoins!E7</f>
        <v>1.5</v>
      </c>
      <c r="D30" t="str">
        <f>Besoins!F7</f>
        <v>lt</v>
      </c>
    </row>
    <row r="31">
      <c r="A31"/>
      <c r="B31" t="str" s="18">
        <f>"ℹ "&amp;Procedure!E13</f>
        <v>ℹ</v>
      </c>
      <c r="C31"/>
      <c r="D31"/>
    </row>
    <row r="32">
      <c r="A32" t="s" s="17">
        <v>139</v>
      </c>
      <c r="B32" t="str" s="14">
        <f>"[ÉPLUCHER] "&amp;Procedure!D14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32"/>
      <c r="D32"/>
    </row>
    <row r="33">
      <c r="A33"/>
      <c r="B33" t="str">
        <f>Besoins!B13</f>
        <v>CAROTTE France extra colis 12kg</v>
      </c>
      <c r="C33" s="11">
        <f>Besoins!E13</f>
        <v>0.1</v>
      </c>
      <c r="D33" t="str">
        <f>Besoins!F13</f>
        <v>kg</v>
      </c>
    </row>
    <row r="34">
      <c r="A34"/>
      <c r="B34" t="str">
        <f>Besoins!B15</f>
        <v>OIGNON jaune France cat.I 60-80mm</v>
      </c>
      <c r="C34" s="11">
        <f>Besoins!E15</f>
        <v>0.1</v>
      </c>
      <c r="D34" t="str">
        <f>Besoins!F15</f>
        <v>kg</v>
      </c>
    </row>
    <row r="35">
      <c r="A35"/>
      <c r="B35" t="str">
        <f>Besoins!B16</f>
        <v>POIREAU France cat.I</v>
      </c>
      <c r="C35" s="11">
        <f>Besoins!E16</f>
        <v>0.2</v>
      </c>
      <c r="D35" t="str">
        <f>Besoins!F16</f>
        <v>kg</v>
      </c>
    </row>
    <row r="36">
      <c r="A36"/>
      <c r="B36" t="str">
        <f>Besoins!B14</f>
        <v>CÉLERI-BRANCHE vert France cat.I</v>
      </c>
      <c r="C36" s="11">
        <f>Besoins!E14</f>
        <v>0.08</v>
      </c>
      <c r="D36" t="str">
        <f>Besoins!F14</f>
        <v>kg</v>
      </c>
    </row>
    <row r="37">
      <c r="A37"/>
      <c r="B37" t="s">
        <v>145</v>
      </c>
      <c r="C37" s="11">
        <f>'Besoins'!$B$2*1</f>
        <v>1</v>
      </c>
      <c r="D37" t="s">
        <v>81</v>
      </c>
    </row>
    <row r="38">
      <c r="A38"/>
      <c r="B38" t="str" s="18">
        <f>"ℹ "&amp;Procedure!E14</f>
        <v>ℹ</v>
      </c>
      <c r="C38"/>
      <c r="D38"/>
    </row>
    <row r="39">
      <c r="A39" t="s" s="17">
        <v>140</v>
      </c>
      <c r="B39" t="str" s="14">
        <f>"[MOUILLER] "&amp;Procedure!D15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39"/>
      <c r="D39"/>
    </row>
    <row r="40">
      <c r="A40"/>
      <c r="B40" t="str">
        <f>Besoins!B10</f>
        <v>Poivre noir en grains entiers</v>
      </c>
      <c r="C40" s="11">
        <f>Besoins!E10</f>
        <v>0.001</v>
      </c>
      <c r="D40" t="str">
        <f>Besoins!F10</f>
        <v>kg</v>
      </c>
    </row>
    <row r="41">
      <c r="A41" t="s" s="17">
        <v>141</v>
      </c>
      <c r="B41" t="str" s="14">
        <f>Procedure!D16</f>
        <v>Passer le fond au chinois étamine sans le fouler ni le remuer — il doit être parfaitement limpide, non « laiteux » ; dégraisser à nouveau si nécessaire ; refroidir rapidement et réserver à couvert à + 3 °C maximum.</v>
      </c>
      <c r="C41"/>
      <c r="D41"/>
    </row>
    <row r="42">
      <c r="A42"/>
      <c r="B42"/>
      <c r="C42"/>
      <c r="D42"/>
    </row>
    <row r="43">
      <c r="A43" t="s" s="16">
        <v>146</v>
      </c>
      <c r="B43"/>
      <c r="C43"/>
      <c r="D43"/>
    </row>
    <row r="44">
      <c r="A44" t="s" s="17">
        <v>133</v>
      </c>
      <c r="B44" t="str" s="14">
        <f>"[METTRE EN PLACE] "&amp;Procedure!D17</f>
        <v>[METTRE EN PLACE] Mettre en place le poste de travail — Peser, mesurer, contrôler les denrées. Tamiser la farine. Découper le beurre en parcelles.</v>
      </c>
      <c r="C44"/>
      <c r="D44"/>
    </row>
    <row r="45">
      <c r="A45"/>
      <c r="B45" t="s">
        <v>142</v>
      </c>
      <c r="C45" s="11">
        <f>'Besoins'!$B$2*0.05</f>
        <v>0.05</v>
      </c>
      <c r="D45" t="s">
        <v>38</v>
      </c>
    </row>
    <row r="46">
      <c r="A46"/>
      <c r="B46" t="str">
        <f>Besoins!B11</f>
        <v>Farine de blé T55</v>
      </c>
      <c r="C46" s="11">
        <f>Besoins!E11</f>
        <v>0.05</v>
      </c>
      <c r="D46" t="str">
        <f>Besoins!F11</f>
        <v>kg</v>
      </c>
    </row>
    <row r="47">
      <c r="A47" t="s" s="17">
        <v>134</v>
      </c>
      <c r="B47" t="str" s="14">
        <f>"[ÉTUVER] "&amp;Procedure!D18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47"/>
      <c r="D47"/>
    </row>
    <row r="48">
      <c r="A48" t="s" s="17">
        <v>136</v>
      </c>
      <c r="B48" t="str" s="14">
        <f>"[RÉDUIRE] "&amp;Procedure!D19</f>
        <v>[RÉDUIRE] Cuire le roux blanc — Cuire très doucement à feu réduit, sans arrêter de mélanger à la spatule en exoglass, jusqu'à ce qu'il blanchisse et devienne mousseux : on dit alors qu'il « fleurit » (3 à 4 min).</v>
      </c>
      <c r="C48"/>
      <c r="D48"/>
    </row>
    <row r="49">
      <c r="A49"/>
      <c r="B49" t="str" s="18">
        <f>"ℹ "&amp;Procedure!E19</f>
        <v>ℹ</v>
      </c>
      <c r="C49"/>
      <c r="D49"/>
    </row>
    <row r="50">
      <c r="A50" t="s" s="17">
        <v>138</v>
      </c>
      <c r="B50" t="str" s="14">
        <f>"[REFROIDIR] "&amp;Procedure!D20</f>
        <v>[REFROIDIR] Arrêter la cuisson — Retirer immédiatement la sauteuse du feu et refroidir rapidement le roux. Si nécessaire, plonger le fond de la sauteuse dans une plaque ou une calotte contenant de l'eau froide.</v>
      </c>
      <c r="C50"/>
      <c r="D50"/>
    </row>
    <row r="51">
      <c r="A51"/>
      <c r="B51"/>
      <c r="C51"/>
      <c r="D51"/>
    </row>
    <row r="52">
      <c r="A52" t="s" s="19">
        <v>22</v>
      </c>
      <c r="B52"/>
      <c r="C52"/>
      <c r="D52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8:D8"/>
    <mergeCell ref="B10:D10"/>
    <mergeCell ref="B12:D12"/>
    <mergeCell ref="B13:D13"/>
    <mergeCell ref="B14:D14"/>
    <mergeCell ref="B15:D15"/>
    <mergeCell ref="B17:D17"/>
    <mergeCell ref="B18:D18"/>
    <mergeCell ref="A20:D20"/>
    <mergeCell ref="B21:D21"/>
    <mergeCell ref="B22:D22"/>
    <mergeCell ref="B23:D23"/>
    <mergeCell ref="B26:D26"/>
    <mergeCell ref="B27:D27"/>
    <mergeCell ref="B28:D28"/>
    <mergeCell ref="B29:D29"/>
    <mergeCell ref="B31:D31"/>
    <mergeCell ref="B32:D32"/>
    <mergeCell ref="B38:D38"/>
    <mergeCell ref="B39:D39"/>
    <mergeCell ref="B41:D41"/>
    <mergeCell ref="A43:D43"/>
    <mergeCell ref="B44:D44"/>
    <mergeCell ref="B47:D47"/>
    <mergeCell ref="B48:D48"/>
    <mergeCell ref="B49:D49"/>
    <mergeCell ref="B50:D50"/>
    <mergeCell ref="A52:D5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