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SSIÈTE DE PANACHÉ DE DÉSSERT" sheetId="1" r:id="rId1"/>
    <sheet name="GATEAU AU   CHOCOLAT  (PORTION)" sheetId="2" r:id="rId2"/>
    <sheet name="GATEAU AU   CHOCOLAT  (40*60 CM" sheetId="3" r:id="rId3"/>
    <sheet name="BISCUIT AU CHOCOLAT (FEUILLES)" sheetId="4" r:id="rId4"/>
    <sheet name="BISCUIT AU CHOCOLAT" sheetId="5" r:id="rId5"/>
    <sheet name="COULIS D'ORANGE (B)" sheetId="6" r:id="rId6"/>
    <sheet name="EXTRAIT D'ORANGE" sheetId="7" r:id="rId7"/>
    <sheet name="ORANGE (P)" sheetId="8" r:id="rId8"/>
    <sheet name="CRÈME AU CHOCOLAT I" sheetId="9" r:id="rId9"/>
    <sheet name="MERINGUE FRAICHE" sheetId="10" r:id="rId10"/>
    <sheet name="GANACHE" sheetId="11" r:id="rId11"/>
    <sheet name="TIRAMISSU (PETITE PORTION)" sheetId="12" r:id="rId12"/>
    <sheet name="PUNCH CAFé" sheetId="13" r:id="rId13"/>
    <sheet name="CRÈME MASCARPONE(B)" sheetId="14" r:id="rId14"/>
    <sheet name="GATEAU AU 3 CHOCOLATS SUR ASSIE" sheetId="15" r:id="rId15"/>
    <sheet name="GATEAU AU 3 CHOCOLATS (PORTION)" sheetId="16" r:id="rId16"/>
    <sheet name="GATEAU AU 3 CHOCOLATS (40*60 CM" sheetId="17" r:id="rId17"/>
    <sheet name="PUNCH KIRCH" sheetId="18" r:id="rId18"/>
    <sheet name="RAFTISUC  (L)" sheetId="19" r:id="rId19"/>
    <sheet name="MOUSSE AU CHOCOLAT (B)" sheetId="20" r:id="rId20"/>
    <sheet name="MOUSSE AU CHOCOLAT AU LAIT (B)" sheetId="21" r:id="rId21"/>
    <sheet name="MOUSSE AU CHOCOLAT BLANC (B)" sheetId="22" r:id="rId22"/>
    <sheet name="DÉCOR CRÈME ANGLAISE" sheetId="23" r:id="rId23"/>
    <sheet name="CRÈME ANGLAISE VANILLE" sheetId="24" r:id="rId24"/>
    <sheet name="CRÈME ANGLAISE I" sheetId="25" r:id="rId25"/>
    <sheet name="DÉCOR FRUIT (HIVER)" sheetId="26" r:id="rId26"/>
    <sheet name="PASSION (P/.)" sheetId="27" r:id="rId27"/>
    <sheet name="PASSION (P)" sheetId="28" r:id="rId28"/>
    <sheet name="ASTRID SUR ASSIETE" sheetId="29" r:id="rId29"/>
    <sheet name="ASTRID (PORTION)" sheetId="30" r:id="rId30"/>
    <sheet name="ASTRID (gastro)" sheetId="31" r:id="rId31"/>
    <sheet name="BISCUIT DUCHESSE (FEUILLES gast" sheetId="32" r:id="rId32"/>
    <sheet name="BISCUIT DUCHESSE" sheetId="33" r:id="rId33"/>
    <sheet name="PUNCH Grand Marnier" sheetId="34" r:id="rId34"/>
    <sheet name="MOUSSE à L'ORANGE" sheetId="35" r:id="rId35"/>
    <sheet name="MERINGUE CUITE" sheetId="36" r:id="rId36"/>
    <sheet name="TRUFFES AU CHOCOLAT" sheetId="37" r:id="rId37"/>
    <sheet name="EXTRAIT D'ORANGE (MIEL)" sheetId="38" r:id="rId38"/>
    <sheet name="GELÉE D'ORANGE" sheetId="39" r:id="rId39"/>
    <sheet name="DÉCOR COULIS D'ORANGE" sheetId="40" r:id="rId40"/>
    <sheet name="DÉCOR FRUIT (ÉTÉ,GATEAU)" sheetId="41" r:id="rId41"/>
    <sheet name="NOUGATINE (B)" sheetId="42" r:id="rId42"/>
    <sheet name="BOULE AMARETTO" sheetId="43" r:id="rId43"/>
    <sheet name="CRÈME GLACÉ AMARETTO (K)" sheetId="44" r:id="rId44"/>
    <sheet name="BOULE NOUGAT GLACé" sheetId="45" r:id="rId45"/>
    <sheet name="nougat glacé (b)" sheetId="46" r:id="rId46"/>
    <sheet name="NOUGAT (b,fourage nougat glacé)" sheetId="47" r:id="rId47"/>
    <sheet name="TARTE TATIN (PORTION,80/85MM)" sheetId="48" r:id="rId48"/>
    <sheet name="TARTE TATIN (POMMES 80/85mm)" sheetId="49" r:id="rId49"/>
    <sheet name="BOULE VANILLE" sheetId="50" r:id="rId50"/>
    <sheet name="CRÈME GLACÉ VANILLE (K)" sheetId="51" r:id="rId51"/>
    <sheet name="DÉCOR COULIS FRUIT ROUGE" sheetId="52" r:id="rId52"/>
    <sheet name="COULIS DE FRUITS ROUGES" sheetId="53" r:id="rId53"/>
    <sheet name="DÉCOR FRUIT (ÉTÉ,ASSIETE)" sheetId="54" r:id="rId54"/>
  </sheets>
</workbook>
</file>

<file path=xl/sharedStrings.xml><?xml version="1.0" encoding="utf-8"?>
<sst xmlns="http://schemas.openxmlformats.org/spreadsheetml/2006/main" count="269" uniqueCount="269">
  <si>
    <t>ASSIÈTE DE PANACHÉ DE DÉSSERT</t>
  </si>
  <si>
    <t>Annotations</t>
  </si>
  <si>
    <t>Quantité souhaitée</t>
  </si>
  <si>
    <t>pc</t>
  </si>
  <si>
    <t>référence : 4 pc</t>
  </si>
  <si>
    <t>ASSIÈTE DE PANACHÉ DE DÉSSERT  00000743</t>
  </si>
  <si>
    <t>Ingrédients</t>
  </si>
  <si>
    <t xml:space="preserve">    ASSIETE DE 30 CM.</t>
  </si>
  <si>
    <t xml:space="preserve">    GATEAU AU   CHOCOLAT  (PORTION) — voir l'onglet "GATEAU AU   CHOCOLAT  (PORTION)"</t>
  </si>
  <si>
    <t xml:space="preserve">    TIRAMISSU (PETITE PORTION) — voir l'onglet "TIRAMISSU (PETITE PORTION)"</t>
  </si>
  <si>
    <t xml:space="preserve">    GATEAU AU 3 CHOCOLATS SUR ASSIETE — voir l'onglet "GATEAU AU 3 CHOCOLATS SUR ASSIE"</t>
  </si>
  <si>
    <t xml:space="preserve">    ASTRID SUR ASSIETE — voir l'onglet "ASTRID SUR ASSIETE"</t>
  </si>
  <si>
    <t xml:space="preserve">    NOUGATINE (B) — voir l'onglet "NOUGATINE (B)"</t>
  </si>
  <si>
    <t>kg</t>
  </si>
  <si>
    <t xml:space="preserve">    BOULE AMARETTO — voir l'onglet "BOULE AMARETTO"</t>
  </si>
  <si>
    <t xml:space="preserve">    BOULE NOUGAT GLACé — voir l'onglet "BOULE NOUGAT GLACé"</t>
  </si>
  <si>
    <t xml:space="preserve">    TARTE TATIN (PORTION,80/85MM) — voir l'onglet "TARTE TATIN (PORTION,80/85MM)"</t>
  </si>
  <si>
    <t xml:space="preserve">    BOULE VANILLE — voir l'onglet "BOULE VANILLE"</t>
  </si>
  <si>
    <t xml:space="preserve">    DÉCOR COULIS D'ORANGE — voir l'onglet "DÉCOR COULIS D'ORANGE"</t>
  </si>
  <si>
    <t xml:space="preserve">    DÉCOR COULIS FRUIT ROUGE — voir l'onglet "DÉCOR COULIS FRUIT ROUGE"</t>
  </si>
  <si>
    <t xml:space="preserve">    DÉCOR CRÈME ANGLAISE — voir l'onglet "DÉCOR CRÈME ANGLAISE"</t>
  </si>
  <si>
    <t xml:space="preserve">    DÉCOR FRUIT (ÉTÉ,ASSIETE) — voir l'onglet "DÉCOR FRUIT (ÉTÉ,ASSIETE)"</t>
  </si>
  <si>
    <t>CUIS.web — Portage du CUIS Clipper de 1992 par Palika &amp; Bernard Vandendaele (créateur du moteur récursif d'origine)</t>
  </si>
  <si>
    <t>GATEAU AU   CHOCOLAT  (PORTION)</t>
  </si>
  <si>
    <t>Quantité totale à produire (cumulée)</t>
  </si>
  <si>
    <t>référence : 60 pc — lot unique couvrant tous les usages</t>
  </si>
  <si>
    <t>GATEAU AU   CHOCOLAT  (PORTION)  00000067</t>
  </si>
  <si>
    <t xml:space="preserve">    GATEAU AU   CHOCOLAT  (40*60 CM) — voir l'onglet "GATEAU AU   CHOCOLAT  (40*60 CM"</t>
  </si>
  <si>
    <t>GATEAU AU   CHOCOLAT  (40*60 CM)</t>
  </si>
  <si>
    <t>référence : 1 pc — lot unique couvrant tous les usages</t>
  </si>
  <si>
    <t>GATEAU AU   CHOCOLAT  (40*60 CM)  00000792</t>
  </si>
  <si>
    <t xml:space="preserve">    BISCUIT AU CHOCOLAT (FEUILLES) — voir l'onglet "BISCUIT AU CHOCOLAT (FEUILLES)"</t>
  </si>
  <si>
    <t xml:space="preserve">    COULIS D'ORANGE (B) — voir l'onglet "COULIS D'ORANGE (B)"</t>
  </si>
  <si>
    <t>lt</t>
  </si>
  <si>
    <t xml:space="preserve">    CRÈME AU CHOCOLAT I — voir l'onglet "CRÈME AU CHOCOLAT I"</t>
  </si>
  <si>
    <t xml:space="preserve">    GANACHE — voir l'onglet "GANACHE"</t>
  </si>
  <si>
    <t>BISCUIT AU CHOCOLAT (FEUILLES)</t>
  </si>
  <si>
    <t>Utilisée 2 fois dans cette fiche — lot unique, calculé pour couvrir tous les usages.</t>
  </si>
  <si>
    <t>BISCUIT AU CHOCOLAT (FEUILLES)  00000063</t>
  </si>
  <si>
    <t xml:space="preserve">    BISCUIT AU CHOCOLAT — voir l'onglet "BISCUIT AU CHOCOLAT"</t>
  </si>
  <si>
    <t xml:space="preserve">    papier silicone</t>
  </si>
  <si>
    <t>BISCUIT AU CHOCOLAT</t>
  </si>
  <si>
    <t>référence : 0,11 kg — lot unique couvrant tous les usages</t>
  </si>
  <si>
    <t>BISCUIT AU CHOCOLAT  00000159</t>
  </si>
  <si>
    <t xml:space="preserve">    OEUF (P) (conv.)</t>
  </si>
  <si>
    <t xml:space="preserve">    SUCRE (S2)</t>
  </si>
  <si>
    <t xml:space="preserve">    FARINE (FLEUR DE FROMENT)</t>
  </si>
  <si>
    <t xml:space="preserve">    FECULE</t>
  </si>
  <si>
    <t xml:space="preserve">    CACAO</t>
  </si>
  <si>
    <t>COULIS D'ORANGE (B)</t>
  </si>
  <si>
    <t>référence : 0,58 lt — lot unique couvrant tous les usages</t>
  </si>
  <si>
    <t>Utilisée 3 fois dans cette fiche — lot unique, calculé pour couvrir tous les usages.</t>
  </si>
  <si>
    <t>COULIS D'ORANGE (B)  00000391</t>
  </si>
  <si>
    <t xml:space="preserve">    EXTRAIT D'ORANGE — voir l'onglet "EXTRAIT D'ORANGE"</t>
  </si>
  <si>
    <t xml:space="preserve">    EAU</t>
  </si>
  <si>
    <t>EXTRAIT D'ORANGE</t>
  </si>
  <si>
    <t>référence : 0,415 kg — lot unique couvrant tous les usages</t>
  </si>
  <si>
    <t>EXTRAIT D'ORANGE  00000172</t>
  </si>
  <si>
    <t xml:space="preserve">    SUCRE (S0)</t>
  </si>
  <si>
    <t xml:space="preserve">    ORANGE (P) — voir l'onglet "ORANGE (P)"</t>
  </si>
  <si>
    <t>ORANGE (P)</t>
  </si>
  <si>
    <t>référence : 18,2 pc — lot unique couvrant tous les usages</t>
  </si>
  <si>
    <t>Utilisée 4 fois dans cette fiche — lot unique, calculé pour couvrir tous les usages.</t>
  </si>
  <si>
    <t>ORANGE (P)  00000173</t>
  </si>
  <si>
    <t xml:space="preserve">    ORANGE</t>
  </si>
  <si>
    <t>CRÈME AU CHOCOLAT I</t>
  </si>
  <si>
    <t>référence : 0,205 kg — lot unique couvrant tous les usages</t>
  </si>
  <si>
    <t>CRÈME AU CHOCOLAT I  00000064</t>
  </si>
  <si>
    <t xml:space="preserve">    BEURRE</t>
  </si>
  <si>
    <t xml:space="preserve">    CHOCOLAT 835</t>
  </si>
  <si>
    <t xml:space="preserve">    MERINGUE FRAICHE — voir l'onglet "MERINGUE FRAICHE"</t>
  </si>
  <si>
    <t>MERINGUE FRAICHE</t>
  </si>
  <si>
    <t>référence : 0,09 kg — lot unique couvrant tous les usages</t>
  </si>
  <si>
    <t>MERINGUE FRAICHE  00000099</t>
  </si>
  <si>
    <t xml:space="preserve">    BLANC D'OEUF (P) (conv.)</t>
  </si>
  <si>
    <t>1.</t>
  </si>
  <si>
    <t>[MONTER] 14 blancs d'œufs en neige</t>
  </si>
  <si>
    <t>ℹ Au batteur vitesse moyenne puis rapide</t>
  </si>
  <si>
    <t>3.</t>
  </si>
  <si>
    <t>[COUCHER] À la poche selon la forme souhaitée</t>
  </si>
  <si>
    <t>ℹ Douille lisse n°10 ou cannelée</t>
  </si>
  <si>
    <t>4.</t>
  </si>
  <si>
    <t>[SÉCHER] Au four 90°C porte légèrement entrouverte</t>
  </si>
  <si>
    <t>ℹ 1h30 à 2h selon épaisseur — la meringue doit sonner creux</t>
  </si>
  <si>
    <t>GANACHE</t>
  </si>
  <si>
    <t>référence : 0,5 kg — lot unique couvrant tous les usages</t>
  </si>
  <si>
    <t>GANACHE  00000066</t>
  </si>
  <si>
    <t xml:space="preserve">    LAIT</t>
  </si>
  <si>
    <t xml:space="preserve">    MIEL LIQUIDE (MELI)</t>
  </si>
  <si>
    <t>TIRAMISSU (PETITE PORTION)</t>
  </si>
  <si>
    <t>TIRAMISSU (PETITE PORTION)  00000068</t>
  </si>
  <si>
    <t xml:space="preserve">    PUNCH CAFé — voir l'onglet "PUNCH CAFé"</t>
  </si>
  <si>
    <t xml:space="preserve">    BOUDOIR(p) (conv.)</t>
  </si>
  <si>
    <t xml:space="preserve">    CRÈME MASCARPONE(B) — voir l'onglet "CRÈME MASCARPONE(B)"</t>
  </si>
  <si>
    <t>PUNCH CAFé</t>
  </si>
  <si>
    <t>référence : 1,6 lt — lot unique couvrant tous les usages</t>
  </si>
  <si>
    <t>PUNCH CAFé  00000131</t>
  </si>
  <si>
    <t xml:space="preserve">    ESSENCE DE CAF</t>
  </si>
  <si>
    <t xml:space="preserve">    AMARETO</t>
  </si>
  <si>
    <t>CRÈME MASCARPONE(B)</t>
  </si>
  <si>
    <t>référence : 0,26 kg — lot unique couvrant tous les usages</t>
  </si>
  <si>
    <t>CRÈME MASCARPONE(B)  00000130</t>
  </si>
  <si>
    <t xml:space="preserve">    CREME FRAOECHE</t>
  </si>
  <si>
    <t xml:space="preserve">    MASCARPONE</t>
  </si>
  <si>
    <t xml:space="preserve">    JAUNE D'OEUF (P) (conv.)</t>
  </si>
  <si>
    <t xml:space="preserve">    GELATINE EN FEUILLES (P) (conv.)</t>
  </si>
  <si>
    <t>GATEAU AU 3 CHOCOLATS SUR ASSIETE</t>
  </si>
  <si>
    <t>GATEAU AU 3 CHOCOLATS SUR ASSIETE  00000636</t>
  </si>
  <si>
    <t xml:space="preserve">    GATEAU AU 3 CHOCOLATS (PORTION) — voir l'onglet "GATEAU AU 3 CHOCOLATS (PORTION)"</t>
  </si>
  <si>
    <t xml:space="preserve">    DÉCOR FRUIT (HIVER) — voir l'onglet "DÉCOR FRUIT (HIVER)"</t>
  </si>
  <si>
    <t>GATEAU AU 3 CHOCOLATS (PORTION)</t>
  </si>
  <si>
    <t>GATEAU AU 3 CHOCOLATS (PORTION)  00000635</t>
  </si>
  <si>
    <t xml:space="preserve">    GATEAU AU 3 CHOCOLATS (40*60 CM) — voir l'onglet "GATEAU AU 3 CHOCOLATS (40*60 CM"</t>
  </si>
  <si>
    <t>GATEAU AU 3 CHOCOLATS (40*60 CM)</t>
  </si>
  <si>
    <t>GATEAU AU 3 CHOCOLATS (40*60 CM)  00000891</t>
  </si>
  <si>
    <t xml:space="preserve">    PUNCH KIRCH — voir l'onglet "PUNCH KIRCH"</t>
  </si>
  <si>
    <t xml:space="preserve">    MOUSSE AU CHOCOLAT (B) — voir l'onglet "MOUSSE AU CHOCOLAT (B)"</t>
  </si>
  <si>
    <t xml:space="preserve">    MOUSSE AU CHOCOLAT AU LAIT (B) — voir l'onglet "MOUSSE AU CHOCOLAT AU LAIT (B)"</t>
  </si>
  <si>
    <t xml:space="preserve">    MOUSSE AU CHOCOLAT BLANC (B) — voir l'onglet "MOUSSE AU CHOCOLAT BLANC (B)"</t>
  </si>
  <si>
    <t>PUNCH KIRCH</t>
  </si>
  <si>
    <t>référence : 0,15 lt — lot unique couvrant tous les usages</t>
  </si>
  <si>
    <t>PUNCH KIRCH  00000576</t>
  </si>
  <si>
    <t xml:space="preserve">    KIRCH</t>
  </si>
  <si>
    <t xml:space="preserve">    RAFTISUC  (L) — voir l'onglet "RAFTISUC  (L)"</t>
  </si>
  <si>
    <t>RAFTISUC  (L)</t>
  </si>
  <si>
    <t>référence : 7 lt — lot unique couvrant tous les usages</t>
  </si>
  <si>
    <t>RAFTISUC  (L)  00000392</t>
  </si>
  <si>
    <t xml:space="preserve">    RAFTISUC</t>
  </si>
  <si>
    <t>MOUSSE AU CHOCOLAT (B)</t>
  </si>
  <si>
    <t>MOUSSE AU CHOCOLAT (B)  00000328</t>
  </si>
  <si>
    <t>MOUSSE AU CHOCOLAT AU LAIT (B)</t>
  </si>
  <si>
    <t>MOUSSE AU CHOCOLAT AU LAIT (B)  00000329</t>
  </si>
  <si>
    <t xml:space="preserve">    CHOCOLAT LAIT 823</t>
  </si>
  <si>
    <t>MOUSSE AU CHOCOLAT BLANC (B)</t>
  </si>
  <si>
    <t>MOUSSE AU CHOCOLAT BLANC (B)  00000330</t>
  </si>
  <si>
    <t xml:space="preserve">    CHOCOLAT BLANC W</t>
  </si>
  <si>
    <t>DÉCOR CRÈME ANGLAISE</t>
  </si>
  <si>
    <t>référence : 0,04 pc — lot unique couvrant tous les usages</t>
  </si>
  <si>
    <t>DÉCOR CRÈME ANGLAISE  00000397</t>
  </si>
  <si>
    <t xml:space="preserve">    CRÈME ANGLAISE VANILLE — voir l'onglet "CRÈME ANGLAISE VANILLE"</t>
  </si>
  <si>
    <t>CRÈME ANGLAISE VANILLE</t>
  </si>
  <si>
    <t>référence : 0,12 lt — lot unique couvrant tous les usages</t>
  </si>
  <si>
    <t>CRÈME ANGLAISE VANILLE  00000335</t>
  </si>
  <si>
    <t xml:space="preserve">    CRÈME ANGLAISE I — voir l'onglet "CRÈME ANGLAISE I"</t>
  </si>
  <si>
    <t xml:space="preserve">    VANILLE (baton)</t>
  </si>
  <si>
    <t>CRÈME ANGLAISE I</t>
  </si>
  <si>
    <t>CRÈME ANGLAISE I  00000336</t>
  </si>
  <si>
    <t>DÉCOR FRUIT (HIVER)</t>
  </si>
  <si>
    <t>DÉCOR FRUIT (HIVER)  00000256</t>
  </si>
  <si>
    <t xml:space="preserve">    CARAMBOLES EN TRANCHES (conv.)</t>
  </si>
  <si>
    <t xml:space="preserve">    KIWI (P/.) (conv.)</t>
  </si>
  <si>
    <t xml:space="preserve">    FIGUES (P/.) (conv.)</t>
  </si>
  <si>
    <t xml:space="preserve">    PASSION (P/.) — voir l'onglet "PASSION (P/.)"</t>
  </si>
  <si>
    <t xml:space="preserve">    FRAISE (P/.) (conv.)</t>
  </si>
  <si>
    <t xml:space="preserve">    RAISIN NOIR (P/.) (conv.)</t>
  </si>
  <si>
    <t xml:space="preserve">    RAISIN BLANC (P/.) (conv.)</t>
  </si>
  <si>
    <t xml:space="preserve">    PHYSALIS (P) (conv.)</t>
  </si>
  <si>
    <t>PASSION (P/.)</t>
  </si>
  <si>
    <t>référence : 4 pc — lot unique couvrant tous les usages</t>
  </si>
  <si>
    <t>PASSION (P/.)  00000250</t>
  </si>
  <si>
    <t xml:space="preserve">    PASSION (P) — voir l'onglet "PASSION (P)"</t>
  </si>
  <si>
    <t>PASSION (P)</t>
  </si>
  <si>
    <t>référence : 50 pc — lot unique couvrant tous les usages</t>
  </si>
  <si>
    <t>PASSION (P)  00000249</t>
  </si>
  <si>
    <t xml:space="preserve">    PASSION (CAISSE)</t>
  </si>
  <si>
    <t>ASTRID SUR ASSIETE</t>
  </si>
  <si>
    <t>ASTRID SUR ASSIETE  00000642</t>
  </si>
  <si>
    <t xml:space="preserve">    ASSIETE DE 25 CM.</t>
  </si>
  <si>
    <t xml:space="preserve">    ASTRID (PORTION) — voir l'onglet "ASTRID (PORTION)"</t>
  </si>
  <si>
    <t xml:space="preserve">    DÉCOR FRUIT (ÉTÉ,GATEAU) — voir l'onglet "DÉCOR FRUIT (ÉTÉ,GATEAU)"</t>
  </si>
  <si>
    <t>ASTRID (PORTION)</t>
  </si>
  <si>
    <t>ASTRID (PORTION)  00000178</t>
  </si>
  <si>
    <t xml:space="preserve">    ASTRID (gastro) — voir l'onglet "ASTRID (gastro)"</t>
  </si>
  <si>
    <t>ASTRID (gastro)</t>
  </si>
  <si>
    <t>ASTRID (gastro)  00000732</t>
  </si>
  <si>
    <t xml:space="preserve">    BISCUIT DUCHESSE (FEUILLES gastro) — voir l'onglet "BISCUIT DUCHESSE (FEUILLES gast"</t>
  </si>
  <si>
    <t xml:space="preserve">    PUNCH Grand Marnier — voir l'onglet "PUNCH Grand Marnier"</t>
  </si>
  <si>
    <t xml:space="preserve">    MOUSSE à L'ORANGE — voir l'onglet "MOUSSE à L'ORANGE"</t>
  </si>
  <si>
    <t xml:space="preserve">    TRUFFES AU CHOCOLAT — voir l'onglet "TRUFFES AU CHOCOLAT"</t>
  </si>
  <si>
    <t xml:space="preserve">    GELÉE D'ORANGE — voir l'onglet "GELÉE D'ORANGE"</t>
  </si>
  <si>
    <t>BISCUIT DUCHESSE (FEUILLES gastro)</t>
  </si>
  <si>
    <t>BISCUIT DUCHESSE (FEUILLES gastro)  00001131</t>
  </si>
  <si>
    <t xml:space="preserve">    BISCUIT DUCHESSE — voir l'onglet "BISCUIT DUCHESSE"</t>
  </si>
  <si>
    <t>BISCUIT DUCHESSE</t>
  </si>
  <si>
    <t>référence : 0,115 kg — lot unique couvrant tous les usages</t>
  </si>
  <si>
    <t>BISCUIT DUCHESSE  00000161</t>
  </si>
  <si>
    <t xml:space="preserve">    BROYAGE D'AMANDES 50/50</t>
  </si>
  <si>
    <t>PUNCH Grand Marnier</t>
  </si>
  <si>
    <t>référence : 0,2 lt — lot unique couvrant tous les usages</t>
  </si>
  <si>
    <t>PUNCH Grand Marnier  00001100</t>
  </si>
  <si>
    <t xml:space="preserve">    GRAND MARNIER</t>
  </si>
  <si>
    <t>MOUSSE à L'ORANGE</t>
  </si>
  <si>
    <t>référence : 0,24 kg — lot unique couvrant tous les usages</t>
  </si>
  <si>
    <t>MOUSSE à L'ORANGE  00000175</t>
  </si>
  <si>
    <t xml:space="preserve">    PULPE D'ORANGE (conv.)</t>
  </si>
  <si>
    <t xml:space="preserve">    MERINGUE CUITE — voir l'onglet "MERINGUE CUITE"</t>
  </si>
  <si>
    <t>MERINGUE CUITE</t>
  </si>
  <si>
    <t>MERINGUE CUITE  00000490</t>
  </si>
  <si>
    <t>TRUFFES AU CHOCOLAT</t>
  </si>
  <si>
    <t>référence : 5,05 kg — lot unique couvrant tous les usages</t>
  </si>
  <si>
    <t>TRUFFES AU CHOCOLAT  00000169</t>
  </si>
  <si>
    <t xml:space="preserve">    EXTRAIT D'ORANGE (MIEL) — voir l'onglet "EXTRAIT D'ORANGE (MIEL)"</t>
  </si>
  <si>
    <t>EXTRAIT D'ORANGE (MIEL)</t>
  </si>
  <si>
    <t>EXTRAIT D'ORANGE (MIEL)  00000170</t>
  </si>
  <si>
    <t>GELÉE D'ORANGE</t>
  </si>
  <si>
    <t>référence : 0,92 kg — lot unique couvrant tous les usages</t>
  </si>
  <si>
    <t>GELÉE D'ORANGE  00000177</t>
  </si>
  <si>
    <t>DÉCOR COULIS D'ORANGE</t>
  </si>
  <si>
    <t>référence : 0,05 pc — lot unique couvrant tous les usages</t>
  </si>
  <si>
    <t>DÉCOR COULIS D'ORANGE  00000421</t>
  </si>
  <si>
    <t>DÉCOR FRUIT (ÉTÉ,GATEAU)</t>
  </si>
  <si>
    <t>DÉCOR FRUIT (ÉTÉ,GATEAU)  00000506</t>
  </si>
  <si>
    <t xml:space="preserve">    FRAMBOISE (p) (conv.)</t>
  </si>
  <si>
    <t xml:space="preserve">    MURE (p) (conv.)</t>
  </si>
  <si>
    <t xml:space="preserve">    FRAISE DES BOIS (P) (conv.)</t>
  </si>
  <si>
    <t xml:space="preserve">    GROSEILLES (BRANCHE,P) (conv.)</t>
  </si>
  <si>
    <t xml:space="preserve">    MYRTILLES (P) (conv.)</t>
  </si>
  <si>
    <t>NOUGATINE (B)</t>
  </si>
  <si>
    <t>référence : 0,103 kg — lot unique couvrant tous les usages</t>
  </si>
  <si>
    <t>NOUGATINE (B)  00000359</t>
  </si>
  <si>
    <t xml:space="preserve">    AMANDES FFILES</t>
  </si>
  <si>
    <t>BOULE AMARETTO</t>
  </si>
  <si>
    <t>référence : 2,7 pc — lot unique couvrant tous les usages</t>
  </si>
  <si>
    <t>BOULE AMARETTO  00000414</t>
  </si>
  <si>
    <t xml:space="preserve">    CRÈME GLACÉ AMARETTO (K) — voir l'onglet "CRÈME GLACÉ AMARETTO (K)"</t>
  </si>
  <si>
    <t>CRÈME GLACÉ AMARETTO (K)</t>
  </si>
  <si>
    <t>référence : 5 kg — lot unique couvrant tous les usages</t>
  </si>
  <si>
    <t>CRÈME GLACÉ AMARETTO (K)  00000407</t>
  </si>
  <si>
    <t xml:space="preserve">    CREME GLAC AMARETTO</t>
  </si>
  <si>
    <t>BOULE NOUGAT GLACé</t>
  </si>
  <si>
    <t>BOULE NOUGAT GLACé  00000744</t>
  </si>
  <si>
    <t xml:space="preserve">    nougat glacé (b) — voir l'onglet "nougat glacé (b)"</t>
  </si>
  <si>
    <t>nougat glacé (b)</t>
  </si>
  <si>
    <t>référence : 0,35 kg — lot unique couvrant tous les usages</t>
  </si>
  <si>
    <t>nougat glacé (b)  00000354</t>
  </si>
  <si>
    <t xml:space="preserve">    NOUGAT (b,fourage nougat glacé) — voir l'onglet "NOUGAT (b,fourage nougat glacé)"</t>
  </si>
  <si>
    <t>NOUGAT (b,fourage nougat glacé)</t>
  </si>
  <si>
    <t>référence : 0,15 kg — lot unique couvrant tous les usages</t>
  </si>
  <si>
    <t>NOUGAT (b,fourage nougat glacé)  00000355</t>
  </si>
  <si>
    <t xml:space="preserve">    CARAMEL BLOND (nougat) (conv.)</t>
  </si>
  <si>
    <t xml:space="preserve">    CONFIT FRUITS HACHS (macedoine)</t>
  </si>
  <si>
    <t xml:space="preserve">    RHUM 50ø</t>
  </si>
  <si>
    <t>TARTE TATIN (PORTION,80/85MM)</t>
  </si>
  <si>
    <t>référence : 8 pc — lot unique couvrant tous les usages</t>
  </si>
  <si>
    <t>TARTE TATIN (PORTION,80/85MM)  00000449</t>
  </si>
  <si>
    <t xml:space="preserve">    TARTE TATIN (POMMES 80/85mm) — voir l'onglet "TARTE TATIN (POMMES 80/85mm)"</t>
  </si>
  <si>
    <t>TARTE TATIN (POMMES 80/85mm)</t>
  </si>
  <si>
    <t>référence : 6 pc — lot unique couvrant tous les usages</t>
  </si>
  <si>
    <t>TARTE TATIN (POMMES 80/85mm)  00000279</t>
  </si>
  <si>
    <t xml:space="preserve">    CARAMEL GRAS (conv.)</t>
  </si>
  <si>
    <t xml:space="preserve">    POMMES (P,80-85) (conv.)</t>
  </si>
  <si>
    <t xml:space="preserve">    PaTE feuillete</t>
  </si>
  <si>
    <t>BOULE VANILLE</t>
  </si>
  <si>
    <t>référence : 2,75 pc — lot unique couvrant tous les usages</t>
  </si>
  <si>
    <t>BOULE VANILLE  00000413</t>
  </si>
  <si>
    <t xml:space="preserve">    CRÈME GLACÉ VANILLE (K) — voir l'onglet "CRÈME GLACÉ VANILLE (K)"</t>
  </si>
  <si>
    <t>CRÈME GLACÉ VANILLE (K)</t>
  </si>
  <si>
    <t>CRÈME GLACÉ VANILLE (K)  00000408</t>
  </si>
  <si>
    <t xml:space="preserve">    CREME GLAC VANILLE</t>
  </si>
  <si>
    <t>DÉCOR COULIS FRUIT ROUGE</t>
  </si>
  <si>
    <t>DÉCOR COULIS FRUIT ROUGE  00000393</t>
  </si>
  <si>
    <t xml:space="preserve">    COULIS DE FRUITS ROUGES — voir l'onglet "COULIS DE FRUITS ROUGES"</t>
  </si>
  <si>
    <t>COULIS DE FRUITS ROUGES</t>
  </si>
  <si>
    <t>référence : 3 lt — lot unique couvrant tous les usages</t>
  </si>
  <si>
    <t>COULIS DE FRUITS ROUGES  00000260</t>
  </si>
  <si>
    <t xml:space="preserve">    PURE DE FRAISES (BOIRON)</t>
  </si>
  <si>
    <t xml:space="preserve">    PURE DE FRAMBOISES (BOIRON)</t>
  </si>
  <si>
    <t>DÉCOR FRUIT (ÉTÉ,ASSIETE)</t>
  </si>
  <si>
    <t>DÉCOR FRUIT (ÉTÉ,ASSIETE)  00000510</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</si>
</sst>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styles" Target="styles.xml"/>
<Relationship Id="rId5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4</v>
      </c>
      <c r="C2" t="s" s="6">
        <v>3</v>
      </c>
      <c r="D2" t="s" s="7">
        <v>4</v>
      </c>
      <c r="E2" t="s" s="8"/>
    </row>
    <row r="3">
      <c r="A3"/>
      <c r="B3"/>
      <c r="C3"/>
      <c r="D3"/>
      <c r="E3" t="s" s="8"/>
    </row>
    <row r="4">
      <c r="A4" t="s" s="9">
        <v>5</v>
      </c>
      <c r="B4"/>
      <c r="C4"/>
      <c r="D4"/>
      <c r="E4" t="s" s="8"/>
    </row>
    <row r="5">
      <c r="A5" t="s" s="4">
        <v>6</v>
      </c>
      <c r="B5"/>
      <c r="C5"/>
      <c r="D5"/>
      <c r="E5" t="s" s="8"/>
    </row>
    <row r="6">
      <c r="A6"/>
      <c r="B6" t="s">
        <v>7</v>
      </c>
      <c r="C6" s="10">
        <f>B2*1</f>
        <v>4</v>
      </c>
      <c r="D6" t="s">
        <v>3</v>
      </c>
      <c r="E6" t="s" s="8"/>
    </row>
    <row r="7">
      <c r="A7"/>
      <c r="B7" t="s">
        <v>8</v>
      </c>
      <c r="C7" s="10">
        <f>B2*0.25</f>
        <v>1</v>
      </c>
      <c r="D7" t="s">
        <v>3</v>
      </c>
      <c r="E7" t="s" s="8"/>
    </row>
    <row r="8">
      <c r="A8"/>
      <c r="B8" t="s">
        <v>9</v>
      </c>
      <c r="C8" s="10">
        <f>B2*0.25</f>
        <v>1</v>
      </c>
      <c r="D8" t="s">
        <v>3</v>
      </c>
      <c r="E8" t="s" s="8"/>
    </row>
    <row r="9">
      <c r="A9"/>
      <c r="B9" t="s">
        <v>10</v>
      </c>
      <c r="C9" s="10">
        <f>B2*0.25</f>
        <v>1</v>
      </c>
      <c r="D9" t="s">
        <v>3</v>
      </c>
      <c r="E9" t="s" s="8"/>
    </row>
    <row r="10">
      <c r="A10"/>
      <c r="B10" t="s">
        <v>11</v>
      </c>
      <c r="C10" s="10">
        <f>B2*0.25</f>
        <v>1</v>
      </c>
      <c r="D10" t="s">
        <v>3</v>
      </c>
      <c r="E10" t="s" s="8"/>
    </row>
    <row r="11">
      <c r="A11"/>
      <c r="B11" t="s">
        <v>12</v>
      </c>
      <c r="C11" s="10">
        <f>B2*0.023</f>
        <v>0.092</v>
      </c>
      <c r="D11" t="s">
        <v>13</v>
      </c>
      <c r="E11" t="s" s="8"/>
    </row>
    <row r="12">
      <c r="A12"/>
      <c r="B12" t="s">
        <v>14</v>
      </c>
      <c r="C12" s="10">
        <f>B2*1</f>
        <v>4</v>
      </c>
      <c r="D12" t="s">
        <v>3</v>
      </c>
      <c r="E12" t="s" s="8"/>
    </row>
    <row r="13">
      <c r="A13"/>
      <c r="B13" t="s">
        <v>15</v>
      </c>
      <c r="C13" s="10">
        <f>B2*1</f>
        <v>4</v>
      </c>
      <c r="D13" t="s">
        <v>3</v>
      </c>
      <c r="E13" t="s" s="8"/>
    </row>
    <row r="14">
      <c r="A14"/>
      <c r="B14" t="s">
        <v>16</v>
      </c>
      <c r="C14" s="10">
        <f>B2*0.25</f>
        <v>1</v>
      </c>
      <c r="D14" t="s">
        <v>3</v>
      </c>
      <c r="E14" t="s" s="8"/>
    </row>
    <row r="15">
      <c r="A15"/>
      <c r="B15" t="s">
        <v>17</v>
      </c>
      <c r="C15" s="10">
        <f>B2*1</f>
        <v>4</v>
      </c>
      <c r="D15" t="s">
        <v>3</v>
      </c>
      <c r="E15" t="s" s="8"/>
    </row>
    <row r="16">
      <c r="A16"/>
      <c r="B16" t="s">
        <v>18</v>
      </c>
      <c r="C16" s="10">
        <f>B2*0.5</f>
        <v>2</v>
      </c>
      <c r="D16" t="s">
        <v>3</v>
      </c>
      <c r="E16" t="s" s="8"/>
    </row>
    <row r="17">
      <c r="A17"/>
      <c r="B17" t="s">
        <v>19</v>
      </c>
      <c r="C17" s="10">
        <f>B2*0.5</f>
        <v>2</v>
      </c>
      <c r="D17" t="s">
        <v>3</v>
      </c>
      <c r="E17" t="s" s="8"/>
    </row>
    <row r="18">
      <c r="A18"/>
      <c r="B18" t="s">
        <v>20</v>
      </c>
      <c r="C18" s="10">
        <f>B2*0.5</f>
        <v>2</v>
      </c>
      <c r="D18" t="s">
        <v>3</v>
      </c>
      <c r="E18" t="s" s="8"/>
    </row>
    <row r="19">
      <c r="A19"/>
      <c r="B19" t="s">
        <v>21</v>
      </c>
      <c r="C19" s="10">
        <f>B2*0.5</f>
        <v>2</v>
      </c>
      <c r="D19" t="s">
        <v>3</v>
      </c>
      <c r="E19" t="s" s="8"/>
    </row>
    <row r="20">
      <c r="A20"/>
      <c r="B20"/>
      <c r="C20"/>
      <c r="D20"/>
      <c r="E20" t="s" s="8"/>
    </row>
    <row r="21">
      <c r="A21"/>
      <c r="B2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c r="E21" t="s" s="8"/>
    </row>
    <row r="22">
      <c r="A22" t="s" s="11">
        <v>22</v>
      </c>
      <c r="B22"/>
      <c r="C22"/>
      <c r="D22"/>
      <c r="E22" t="s" s="8"/>
    </row>
  </sheetData>
  <sheetProtection sheet="1"/>
  <mergeCells count="4">
    <mergeCell ref="A1:D1"/>
    <mergeCell ref="A4:D4"/>
    <mergeCell ref="B21:D21"/>
    <mergeCell ref="A22:D22"/>
  </mergeCell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71</v>
      </c>
      <c r="B1"/>
      <c r="C1"/>
      <c r="D1"/>
      <c r="E1" t="s" s="3">
        <v>1</v>
      </c>
    </row>
    <row r="2">
      <c r="A2" t="s" s="4">
        <v>24</v>
      </c>
      <c r="B2" s="12">
        <v>1.049571</v>
      </c>
      <c r="C2" t="s">
        <v>13</v>
      </c>
      <c r="D2" t="s" s="7">
        <v>72</v>
      </c>
      <c r="E2" t="s" s="8"/>
    </row>
    <row r="3">
      <c r="A3" t="s" s="3">
        <v>37</v>
      </c>
      <c r="B3"/>
      <c r="C3"/>
      <c r="D3"/>
      <c r="E3" t="s" s="8"/>
    </row>
    <row r="4">
      <c r="A4"/>
      <c r="B4"/>
      <c r="C4"/>
      <c r="D4"/>
      <c r="E4" t="s" s="8"/>
    </row>
    <row r="5">
      <c r="A5" t="s" s="9">
        <v>73</v>
      </c>
      <c r="B5"/>
      <c r="C5"/>
      <c r="D5"/>
      <c r="E5" t="s" s="8"/>
    </row>
    <row r="6">
      <c r="A6" t="s" s="4">
        <v>6</v>
      </c>
      <c r="B6"/>
      <c r="C6"/>
      <c r="D6"/>
      <c r="E6" t="s" s="8"/>
    </row>
    <row r="7">
      <c r="A7"/>
      <c r="B7" t="s">
        <v>74</v>
      </c>
      <c r="C7" s="10">
        <f>B2*11.1111111111</f>
        <v>11.661905</v>
      </c>
      <c r="D7" t="s">
        <v>3</v>
      </c>
      <c r="E7" t="s" s="8"/>
    </row>
    <row r="8">
      <c r="A8"/>
      <c r="B8" t="s">
        <v>45</v>
      </c>
      <c r="C8" s="10">
        <f>B2*0.6</f>
        <v>0.629743</v>
      </c>
      <c r="D8" t="s">
        <v>13</v>
      </c>
      <c r="E8" t="s" s="8"/>
    </row>
    <row r="9">
      <c r="A9"/>
      <c r="B9"/>
      <c r="C9"/>
      <c r="D9"/>
      <c r="E9" t="s" s="8"/>
    </row>
    <row r="10">
      <c r="A10" t="s" s="13">
        <v>75</v>
      </c>
      <c r="B10" t="s" s="14">
        <v>76</v>
      </c>
      <c r="C10"/>
      <c r="D10"/>
      <c r="E10" t="s" s="8"/>
    </row>
    <row r="11">
      <c r="A11"/>
      <c r="B11" t="s" s="3">
        <v>77</v>
      </c>
      <c r="C11"/>
      <c r="D11"/>
      <c r="E11" t="s" s="8"/>
    </row>
    <row r="12">
      <c r="A12" t="s" s="13">
        <v>78</v>
      </c>
      <c r="B12" t="s" s="14">
        <v>79</v>
      </c>
      <c r="C12"/>
      <c r="D12"/>
      <c r="E12" t="s" s="8"/>
    </row>
    <row r="13">
      <c r="A13"/>
      <c r="B13" t="s" s="3">
        <v>80</v>
      </c>
      <c r="C13"/>
      <c r="D13"/>
      <c r="E13" t="s" s="8"/>
    </row>
    <row r="14">
      <c r="A14" t="s" s="13">
        <v>81</v>
      </c>
      <c r="B14" t="s" s="14">
        <v>82</v>
      </c>
      <c r="C14"/>
      <c r="D14"/>
      <c r="E14" t="s" s="8"/>
    </row>
    <row r="15">
      <c r="A15"/>
      <c r="B15" t="s" s="3">
        <v>83</v>
      </c>
      <c r="C15"/>
      <c r="D15"/>
      <c r="E15" t="s" s="8"/>
    </row>
    <row r="16">
      <c r="A16" t="s" s="11">
        <v>22</v>
      </c>
      <c r="B16"/>
      <c r="C16"/>
      <c r="D16"/>
      <c r="E16" t="s" s="8"/>
    </row>
  </sheetData>
  <sheetProtection sheet="1"/>
  <mergeCells count="10">
    <mergeCell ref="A1:D1"/>
    <mergeCell ref="A3:D3"/>
    <mergeCell ref="A5:D5"/>
    <mergeCell ref="B10:D10"/>
    <mergeCell ref="B11:D11"/>
    <mergeCell ref="B12:D12"/>
    <mergeCell ref="B13:D13"/>
    <mergeCell ref="B14:D14"/>
    <mergeCell ref="B15:D15"/>
    <mergeCell ref="A16:D16"/>
  </mergeCell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84</v>
      </c>
      <c r="B1"/>
      <c r="C1"/>
      <c r="D1"/>
      <c r="E1" t="s" s="3">
        <v>1</v>
      </c>
    </row>
    <row r="2">
      <c r="A2" t="s" s="4">
        <v>24</v>
      </c>
      <c r="B2" s="12">
        <v>0.008333</v>
      </c>
      <c r="C2" t="s">
        <v>13</v>
      </c>
      <c r="D2" t="s" s="7">
        <v>85</v>
      </c>
      <c r="E2" t="s" s="8"/>
    </row>
    <row r="3">
      <c r="A3"/>
      <c r="B3"/>
      <c r="C3"/>
      <c r="D3"/>
      <c r="E3" t="s" s="8"/>
    </row>
    <row r="4">
      <c r="A4" t="s" s="9">
        <v>86</v>
      </c>
      <c r="B4"/>
      <c r="C4"/>
      <c r="D4"/>
      <c r="E4" t="s" s="8"/>
    </row>
    <row r="5">
      <c r="A5" t="s" s="4">
        <v>6</v>
      </c>
      <c r="B5"/>
      <c r="C5"/>
      <c r="D5"/>
      <c r="E5" t="s" s="8"/>
    </row>
    <row r="6">
      <c r="A6"/>
      <c r="B6" t="s">
        <v>69</v>
      </c>
      <c r="C6" s="10">
        <f>B2*0.52</f>
        <v>0.004333</v>
      </c>
      <c r="D6" t="s">
        <v>13</v>
      </c>
      <c r="E6" t="s" s="8"/>
    </row>
    <row r="7">
      <c r="A7"/>
      <c r="B7" t="s">
        <v>87</v>
      </c>
      <c r="C7" s="10">
        <f>B2*0.28</f>
        <v>0.002333</v>
      </c>
      <c r="D7" t="s">
        <v>33</v>
      </c>
      <c r="E7" t="s" s="8"/>
    </row>
    <row r="8">
      <c r="A8"/>
      <c r="B8" t="s">
        <v>88</v>
      </c>
      <c r="C8" s="10">
        <f>B2*0.08</f>
        <v>0.000667</v>
      </c>
      <c r="D8" t="s">
        <v>13</v>
      </c>
      <c r="E8" t="s" s="8"/>
    </row>
    <row r="9">
      <c r="A9"/>
      <c r="B9" t="s">
        <v>68</v>
      </c>
      <c r="C9" s="10">
        <f>B2*0.12</f>
        <v>0.001</v>
      </c>
      <c r="D9" t="s">
        <v>13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22</v>
      </c>
      <c r="B12"/>
      <c r="C12"/>
      <c r="D12"/>
      <c r="E12" t="s" s="8"/>
    </row>
  </sheetData>
  <sheetProtection sheet="1"/>
  <mergeCells count="4">
    <mergeCell ref="A1:D1"/>
    <mergeCell ref="A4:D4"/>
    <mergeCell ref="B11:D11"/>
    <mergeCell ref="A12:D12"/>
  </mergeCell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89</v>
      </c>
      <c r="B1"/>
      <c r="C1"/>
      <c r="D1"/>
      <c r="E1" t="s" s="3">
        <v>1</v>
      </c>
    </row>
    <row r="2">
      <c r="A2" t="s" s="4">
        <v>24</v>
      </c>
      <c r="B2" s="12">
        <v>1</v>
      </c>
      <c r="C2" t="s">
        <v>3</v>
      </c>
      <c r="D2" t="s" s="7">
        <v>25</v>
      </c>
      <c r="E2" t="s" s="8"/>
    </row>
    <row r="3">
      <c r="A3"/>
      <c r="B3"/>
      <c r="C3"/>
      <c r="D3"/>
      <c r="E3" t="s" s="8"/>
    </row>
    <row r="4">
      <c r="A4" t="s" s="9">
        <v>90</v>
      </c>
      <c r="B4"/>
      <c r="C4"/>
      <c r="D4"/>
      <c r="E4" t="s" s="8"/>
    </row>
    <row r="5">
      <c r="A5" t="s" s="4">
        <v>6</v>
      </c>
      <c r="B5"/>
      <c r="C5"/>
      <c r="D5"/>
      <c r="E5" t="s" s="8"/>
    </row>
    <row r="6">
      <c r="A6"/>
      <c r="B6" t="s">
        <v>91</v>
      </c>
      <c r="C6" s="10">
        <f>B2*0.0266666667</f>
        <v>0.026667</v>
      </c>
      <c r="D6" t="s">
        <v>33</v>
      </c>
      <c r="E6" t="s" s="8"/>
    </row>
    <row r="7">
      <c r="A7"/>
      <c r="B7" t="s">
        <v>92</v>
      </c>
      <c r="C7" s="10">
        <f>B2*2.8666666667</f>
        <v>2.866667</v>
      </c>
      <c r="D7" t="s">
        <v>3</v>
      </c>
      <c r="E7" t="s" s="8"/>
    </row>
    <row r="8">
      <c r="A8"/>
      <c r="B8" t="s">
        <v>93</v>
      </c>
      <c r="C8" s="10">
        <f>B2*0.065</f>
        <v>0.065</v>
      </c>
      <c r="D8" t="s">
        <v>13</v>
      </c>
      <c r="E8" t="s" s="8"/>
    </row>
    <row r="9">
      <c r="A9"/>
      <c r="B9" t="s">
        <v>48</v>
      </c>
      <c r="C9" s="10">
        <f>B2*0.001</f>
        <v>0.001</v>
      </c>
      <c r="D9" t="s">
        <v>13</v>
      </c>
      <c r="E9" t="s" s="8"/>
    </row>
    <row r="10">
      <c r="A10"/>
      <c r="B10" t="s">
        <v>40</v>
      </c>
      <c r="C10" s="10">
        <f>B2*0.0166666667</f>
        <v>0.016667</v>
      </c>
      <c r="D10" t="s">
        <v>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94</v>
      </c>
      <c r="B1"/>
      <c r="C1"/>
      <c r="D1"/>
      <c r="E1" t="s" s="3">
        <v>1</v>
      </c>
    </row>
    <row r="2">
      <c r="A2" t="s" s="4">
        <v>24</v>
      </c>
      <c r="B2" s="12">
        <v>0.026667</v>
      </c>
      <c r="C2" t="s">
        <v>33</v>
      </c>
      <c r="D2" t="s" s="7">
        <v>95</v>
      </c>
      <c r="E2" t="s" s="8"/>
    </row>
    <row r="3">
      <c r="A3"/>
      <c r="B3"/>
      <c r="C3"/>
      <c r="D3"/>
      <c r="E3" t="s" s="8"/>
    </row>
    <row r="4">
      <c r="A4" t="s" s="9">
        <v>96</v>
      </c>
      <c r="B4"/>
      <c r="C4"/>
      <c r="D4"/>
      <c r="E4" t="s" s="8"/>
    </row>
    <row r="5">
      <c r="A5" t="s" s="4">
        <v>6</v>
      </c>
      <c r="B5"/>
      <c r="C5"/>
      <c r="D5"/>
      <c r="E5" t="s" s="8"/>
    </row>
    <row r="6">
      <c r="A6"/>
      <c r="B6" t="s">
        <v>97</v>
      </c>
      <c r="C6" s="10">
        <f>B2*0.25</f>
        <v>0.006667</v>
      </c>
      <c r="D6" t="s">
        <v>33</v>
      </c>
      <c r="E6" t="s" s="8"/>
    </row>
    <row r="7">
      <c r="A7"/>
      <c r="B7" t="s">
        <v>98</v>
      </c>
      <c r="C7" s="10">
        <f>B2*0.25</f>
        <v>0.006667</v>
      </c>
      <c r="D7" t="s">
        <v>33</v>
      </c>
      <c r="E7" t="s" s="8"/>
    </row>
    <row r="8">
      <c r="A8"/>
      <c r="B8" t="s">
        <v>54</v>
      </c>
      <c r="C8" s="10">
        <f>B2*0.5</f>
        <v>0.013333</v>
      </c>
      <c r="D8" t="s">
        <v>33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99</v>
      </c>
      <c r="B1"/>
      <c r="C1"/>
      <c r="D1"/>
      <c r="E1" t="s" s="3">
        <v>1</v>
      </c>
    </row>
    <row r="2">
      <c r="A2" t="s" s="4">
        <v>24</v>
      </c>
      <c r="B2" s="12">
        <v>0.065</v>
      </c>
      <c r="C2" t="s">
        <v>13</v>
      </c>
      <c r="D2" t="s" s="7">
        <v>100</v>
      </c>
      <c r="E2" t="s" s="8"/>
    </row>
    <row r="3">
      <c r="A3"/>
      <c r="B3"/>
      <c r="C3"/>
      <c r="D3"/>
      <c r="E3" t="s" s="8"/>
    </row>
    <row r="4">
      <c r="A4" t="s" s="9">
        <v>101</v>
      </c>
      <c r="B4"/>
      <c r="C4"/>
      <c r="D4"/>
      <c r="E4" t="s" s="8"/>
    </row>
    <row r="5">
      <c r="A5" t="s" s="4">
        <v>6</v>
      </c>
      <c r="B5"/>
      <c r="C5"/>
      <c r="D5"/>
      <c r="E5" t="s" s="8"/>
    </row>
    <row r="6">
      <c r="A6"/>
      <c r="B6" t="s">
        <v>102</v>
      </c>
      <c r="C6" s="10">
        <f>B2*0.2884615385</f>
        <v>0.01875</v>
      </c>
      <c r="D6" t="s">
        <v>33</v>
      </c>
      <c r="E6" t="s" s="8"/>
    </row>
    <row r="7">
      <c r="A7"/>
      <c r="B7" t="s">
        <v>103</v>
      </c>
      <c r="C7" s="10">
        <f>B2*0.3846153846</f>
        <v>0.025</v>
      </c>
      <c r="D7" t="s">
        <v>13</v>
      </c>
      <c r="E7" t="s" s="8"/>
    </row>
    <row r="8">
      <c r="A8"/>
      <c r="B8" t="s">
        <v>104</v>
      </c>
      <c r="C8" s="10">
        <f>B2*3.8461538462</f>
        <v>0.25</v>
      </c>
      <c r="D8" t="s">
        <v>3</v>
      </c>
      <c r="E8" t="s" s="8"/>
    </row>
    <row r="9">
      <c r="A9"/>
      <c r="B9" t="s">
        <v>105</v>
      </c>
      <c r="C9" s="10">
        <f>B2*3.8461538462</f>
        <v>0.25</v>
      </c>
      <c r="D9" t="s">
        <v>3</v>
      </c>
      <c r="E9" t="s" s="8"/>
    </row>
    <row r="10">
      <c r="A10"/>
      <c r="B10" t="s">
        <v>74</v>
      </c>
      <c r="C10" s="10">
        <f>B2*3.8461538462</f>
        <v>0.25</v>
      </c>
      <c r="D10" t="s">
        <v>3</v>
      </c>
      <c r="E10" t="s" s="8"/>
    </row>
    <row r="11">
      <c r="A11"/>
      <c r="B11" t="s">
        <v>45</v>
      </c>
      <c r="C11" s="10">
        <f>B2*0.1538461538</f>
        <v>0.01</v>
      </c>
      <c r="D11" t="s">
        <v>13</v>
      </c>
      <c r="E11" t="s" s="8"/>
    </row>
    <row r="12">
      <c r="A12"/>
      <c r="B12"/>
      <c r="C12"/>
      <c r="D12"/>
      <c r="E12" t="s" s="8"/>
    </row>
    <row r="13">
      <c r="A13"/>
      <c r="B13"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
      <c r="D13"/>
      <c r="E13" t="s" s="8"/>
    </row>
    <row r="14">
      <c r="A14" t="s" s="11">
        <v>22</v>
      </c>
      <c r="B14"/>
      <c r="C14"/>
      <c r="D14"/>
      <c r="E14" t="s" s="8"/>
    </row>
  </sheetData>
  <sheetProtection sheet="1"/>
  <mergeCells count="4">
    <mergeCell ref="A1:D1"/>
    <mergeCell ref="A4:D4"/>
    <mergeCell ref="B13:D13"/>
    <mergeCell ref="A14:D14"/>
  </mergeCells>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106</v>
      </c>
      <c r="B1"/>
      <c r="C1"/>
      <c r="D1"/>
      <c r="E1" t="s" s="3">
        <v>1</v>
      </c>
    </row>
    <row r="2">
      <c r="A2" t="s" s="4">
        <v>24</v>
      </c>
      <c r="B2" s="12">
        <v>1</v>
      </c>
      <c r="C2" t="s">
        <v>3</v>
      </c>
      <c r="D2" t="s" s="7">
        <v>29</v>
      </c>
      <c r="E2" t="s" s="8"/>
    </row>
    <row r="3">
      <c r="A3"/>
      <c r="B3"/>
      <c r="C3"/>
      <c r="D3"/>
      <c r="E3" t="s" s="8"/>
    </row>
    <row r="4">
      <c r="A4" t="s" s="9">
        <v>107</v>
      </c>
      <c r="B4"/>
      <c r="C4"/>
      <c r="D4"/>
      <c r="E4" t="s" s="8"/>
    </row>
    <row r="5">
      <c r="A5" t="s" s="4">
        <v>6</v>
      </c>
      <c r="B5"/>
      <c r="C5"/>
      <c r="D5"/>
      <c r="E5" t="s" s="8"/>
    </row>
    <row r="6">
      <c r="A6"/>
      <c r="B6" t="s">
        <v>108</v>
      </c>
      <c r="C6" s="10">
        <f>B2*1</f>
        <v>1</v>
      </c>
      <c r="D6" t="s">
        <v>3</v>
      </c>
      <c r="E6" t="s" s="8"/>
    </row>
    <row r="7">
      <c r="A7"/>
      <c r="B7" t="s">
        <v>20</v>
      </c>
      <c r="C7" s="10">
        <f>B2*1</f>
        <v>1</v>
      </c>
      <c r="D7" t="s">
        <v>3</v>
      </c>
      <c r="E7" t="s" s="8"/>
    </row>
    <row r="8">
      <c r="A8"/>
      <c r="B8" t="s">
        <v>109</v>
      </c>
      <c r="C8" s="10">
        <f>B2*1</f>
        <v>1</v>
      </c>
      <c r="D8" t="s">
        <v>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110</v>
      </c>
      <c r="B1"/>
      <c r="C1"/>
      <c r="D1"/>
      <c r="E1" t="s" s="3">
        <v>1</v>
      </c>
    </row>
    <row r="2">
      <c r="A2" t="s" s="4">
        <v>24</v>
      </c>
      <c r="B2" s="12">
        <v>1</v>
      </c>
      <c r="C2" t="s">
        <v>3</v>
      </c>
      <c r="D2" t="s" s="7">
        <v>25</v>
      </c>
      <c r="E2" t="s" s="8"/>
    </row>
    <row r="3">
      <c r="A3"/>
      <c r="B3"/>
      <c r="C3"/>
      <c r="D3"/>
      <c r="E3" t="s" s="8"/>
    </row>
    <row r="4">
      <c r="A4" t="s" s="9">
        <v>111</v>
      </c>
      <c r="B4"/>
      <c r="C4"/>
      <c r="D4"/>
      <c r="E4" t="s" s="8"/>
    </row>
    <row r="5">
      <c r="A5" t="s" s="4">
        <v>6</v>
      </c>
      <c r="B5"/>
      <c r="C5"/>
      <c r="D5"/>
      <c r="E5" t="s" s="8"/>
    </row>
    <row r="6">
      <c r="A6"/>
      <c r="B6" t="s">
        <v>112</v>
      </c>
      <c r="C6" s="10">
        <f>B2*0.0166666667</f>
        <v>0.016667</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113</v>
      </c>
      <c r="B1"/>
      <c r="C1"/>
      <c r="D1"/>
      <c r="E1" t="s" s="3">
        <v>1</v>
      </c>
    </row>
    <row r="2">
      <c r="A2" t="s" s="4">
        <v>24</v>
      </c>
      <c r="B2" s="12">
        <v>0.016667</v>
      </c>
      <c r="C2" t="s">
        <v>3</v>
      </c>
      <c r="D2" t="s" s="7">
        <v>29</v>
      </c>
      <c r="E2" t="s" s="8"/>
    </row>
    <row r="3">
      <c r="A3"/>
      <c r="B3"/>
      <c r="C3"/>
      <c r="D3"/>
      <c r="E3" t="s" s="8"/>
    </row>
    <row r="4">
      <c r="A4" t="s" s="9">
        <v>114</v>
      </c>
      <c r="B4"/>
      <c r="C4"/>
      <c r="D4"/>
      <c r="E4" t="s" s="8"/>
    </row>
    <row r="5">
      <c r="A5" t="s" s="4">
        <v>6</v>
      </c>
      <c r="B5"/>
      <c r="C5"/>
      <c r="D5"/>
      <c r="E5" t="s" s="8"/>
    </row>
    <row r="6">
      <c r="A6"/>
      <c r="B6" t="s">
        <v>31</v>
      </c>
      <c r="C6" s="10">
        <f>B2*3</f>
        <v>0.05</v>
      </c>
      <c r="D6" t="s">
        <v>3</v>
      </c>
      <c r="E6" t="s" s="8"/>
    </row>
    <row r="7">
      <c r="A7"/>
      <c r="B7" t="s">
        <v>115</v>
      </c>
      <c r="C7" s="10">
        <f>B2*0.45</f>
        <v>0.0075</v>
      </c>
      <c r="D7" t="s">
        <v>33</v>
      </c>
      <c r="E7" t="s" s="8"/>
    </row>
    <row r="8">
      <c r="A8"/>
      <c r="B8" t="s">
        <v>116</v>
      </c>
      <c r="C8" s="10">
        <f>B2*1.04</f>
        <v>0.017333</v>
      </c>
      <c r="D8" t="s">
        <v>13</v>
      </c>
      <c r="E8" t="s" s="8"/>
    </row>
    <row r="9">
      <c r="A9"/>
      <c r="B9" t="s">
        <v>117</v>
      </c>
      <c r="C9" s="10">
        <f>B2*1.04</f>
        <v>0.017333</v>
      </c>
      <c r="D9" t="s">
        <v>13</v>
      </c>
      <c r="E9" t="s" s="8"/>
    </row>
    <row r="10">
      <c r="A10"/>
      <c r="B10" t="s">
        <v>118</v>
      </c>
      <c r="C10" s="10">
        <f>B2*1.04</f>
        <v>0.017333</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119</v>
      </c>
      <c r="B1"/>
      <c r="C1"/>
      <c r="D1"/>
      <c r="E1" t="s" s="3">
        <v>1</v>
      </c>
    </row>
    <row r="2">
      <c r="A2" t="s" s="4">
        <v>24</v>
      </c>
      <c r="B2" s="12">
        <v>0.0075</v>
      </c>
      <c r="C2" t="s">
        <v>33</v>
      </c>
      <c r="D2" t="s" s="7">
        <v>120</v>
      </c>
      <c r="E2" t="s" s="8"/>
    </row>
    <row r="3">
      <c r="A3"/>
      <c r="B3"/>
      <c r="C3"/>
      <c r="D3"/>
      <c r="E3" t="s" s="8"/>
    </row>
    <row r="4">
      <c r="A4" t="s" s="9">
        <v>121</v>
      </c>
      <c r="B4"/>
      <c r="C4"/>
      <c r="D4"/>
      <c r="E4" t="s" s="8"/>
    </row>
    <row r="5">
      <c r="A5" t="s" s="4">
        <v>6</v>
      </c>
      <c r="B5"/>
      <c r="C5"/>
      <c r="D5"/>
      <c r="E5" t="s" s="8"/>
    </row>
    <row r="6">
      <c r="A6"/>
      <c r="B6" t="s">
        <v>122</v>
      </c>
      <c r="C6" s="10">
        <f>B2*0.3333333333</f>
        <v>0.0025</v>
      </c>
      <c r="D6" t="s">
        <v>33</v>
      </c>
      <c r="E6" t="s" s="8"/>
    </row>
    <row r="7">
      <c r="A7"/>
      <c r="B7" t="s">
        <v>123</v>
      </c>
      <c r="C7" s="10">
        <f>B2*0.6666666667</f>
        <v>0.005</v>
      </c>
      <c r="D7" t="s">
        <v>33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22</v>
      </c>
      <c r="B10"/>
      <c r="C10"/>
      <c r="D10"/>
      <c r="E10" t="s" s="8"/>
    </row>
  </sheetData>
  <sheetProtection sheet="1"/>
  <mergeCells count="4">
    <mergeCell ref="A1:D1"/>
    <mergeCell ref="A4:D4"/>
    <mergeCell ref="B9:D9"/>
    <mergeCell ref="A10:D10"/>
  </mergeCells>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124</v>
      </c>
      <c r="B1"/>
      <c r="C1"/>
      <c r="D1"/>
      <c r="E1" t="s" s="3">
        <v>1</v>
      </c>
    </row>
    <row r="2">
      <c r="A2" t="s" s="4">
        <v>24</v>
      </c>
      <c r="B2" s="12">
        <v>0.675417</v>
      </c>
      <c r="C2" t="s">
        <v>33</v>
      </c>
      <c r="D2" t="s" s="7">
        <v>125</v>
      </c>
      <c r="E2" t="s" s="8"/>
    </row>
    <row r="3">
      <c r="A3" t="s" s="3">
        <v>51</v>
      </c>
      <c r="B3"/>
      <c r="C3"/>
      <c r="D3"/>
      <c r="E3" t="s" s="8"/>
    </row>
    <row r="4">
      <c r="A4"/>
      <c r="B4"/>
      <c r="C4"/>
      <c r="D4"/>
      <c r="E4" t="s" s="8"/>
    </row>
    <row r="5">
      <c r="A5" t="s" s="9">
        <v>126</v>
      </c>
      <c r="B5"/>
      <c r="C5"/>
      <c r="D5"/>
      <c r="E5" t="s" s="8"/>
    </row>
    <row r="6">
      <c r="A6" t="s" s="4">
        <v>6</v>
      </c>
      <c r="B6"/>
      <c r="C6"/>
      <c r="D6"/>
      <c r="E6" t="s" s="8"/>
    </row>
    <row r="7">
      <c r="A7"/>
      <c r="B7" t="s">
        <v>127</v>
      </c>
      <c r="C7" s="10">
        <f>B2*1</f>
        <v>0.675417</v>
      </c>
      <c r="D7" t="s">
        <v>13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22</v>
      </c>
      <c r="B10"/>
      <c r="C10"/>
      <c r="D10"/>
      <c r="E10" t="s" s="8"/>
    </row>
  </sheetData>
  <sheetProtection sheet="1"/>
  <mergeCells count="5">
    <mergeCell ref="A1:D1"/>
    <mergeCell ref="A3:D3"/>
    <mergeCell ref="A5:D5"/>
    <mergeCell ref="B9:D9"/>
    <mergeCell ref="A10:D1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2">
        <v>1</v>
      </c>
      <c r="C2" t="s">
        <v>3</v>
      </c>
      <c r="D2" t="s" s="7">
        <v>25</v>
      </c>
      <c r="E2" t="s" s="8"/>
    </row>
    <row r="3">
      <c r="A3"/>
      <c r="B3"/>
      <c r="C3"/>
      <c r="D3"/>
      <c r="E3" t="s" s="8"/>
    </row>
    <row r="4">
      <c r="A4" t="s" s="9">
        <v>26</v>
      </c>
      <c r="B4"/>
      <c r="C4"/>
      <c r="D4"/>
      <c r="E4" t="s" s="8"/>
    </row>
    <row r="5">
      <c r="A5" t="s" s="4">
        <v>6</v>
      </c>
      <c r="B5"/>
      <c r="C5"/>
      <c r="D5"/>
      <c r="E5" t="s" s="8"/>
    </row>
    <row r="6">
      <c r="A6"/>
      <c r="B6" t="s">
        <v>27</v>
      </c>
      <c r="C6" s="10">
        <f>B2*0.0166666667</f>
        <v>0.016667</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128</v>
      </c>
      <c r="B1"/>
      <c r="C1"/>
      <c r="D1"/>
      <c r="E1" t="s" s="3">
        <v>1</v>
      </c>
    </row>
    <row r="2">
      <c r="A2" t="s" s="4">
        <v>24</v>
      </c>
      <c r="B2" s="12">
        <v>0.017333</v>
      </c>
      <c r="C2" t="s">
        <v>13</v>
      </c>
      <c r="D2" t="s" s="7">
        <v>100</v>
      </c>
      <c r="E2" t="s" s="8"/>
    </row>
    <row r="3">
      <c r="A3"/>
      <c r="B3"/>
      <c r="C3"/>
      <c r="D3"/>
      <c r="E3" t="s" s="8"/>
    </row>
    <row r="4">
      <c r="A4" t="s" s="9">
        <v>129</v>
      </c>
      <c r="B4"/>
      <c r="C4"/>
      <c r="D4"/>
      <c r="E4" t="s" s="8"/>
    </row>
    <row r="5">
      <c r="A5" t="s" s="4">
        <v>6</v>
      </c>
      <c r="B5"/>
      <c r="C5"/>
      <c r="D5"/>
      <c r="E5" t="s" s="8"/>
    </row>
    <row r="6">
      <c r="A6"/>
      <c r="B6" t="s">
        <v>102</v>
      </c>
      <c r="C6" s="10">
        <f>B2*0.4807692308</f>
        <v>0.008333</v>
      </c>
      <c r="D6" t="s">
        <v>33</v>
      </c>
      <c r="E6" t="s" s="8"/>
    </row>
    <row r="7">
      <c r="A7"/>
      <c r="B7" t="s">
        <v>104</v>
      </c>
      <c r="C7" s="10">
        <f>B2*3.8461538462</f>
        <v>0.066667</v>
      </c>
      <c r="D7" t="s">
        <v>3</v>
      </c>
      <c r="E7" t="s" s="8"/>
    </row>
    <row r="8">
      <c r="A8"/>
      <c r="B8" t="s">
        <v>69</v>
      </c>
      <c r="C8" s="10">
        <f>B2*0.25</f>
        <v>0.004333</v>
      </c>
      <c r="D8" t="s">
        <v>13</v>
      </c>
      <c r="E8" t="s" s="8"/>
    </row>
    <row r="9">
      <c r="A9"/>
      <c r="B9" t="s">
        <v>74</v>
      </c>
      <c r="C9" s="10">
        <f>B2*3.8461538462</f>
        <v>0.066667</v>
      </c>
      <c r="D9" t="s">
        <v>3</v>
      </c>
      <c r="E9" t="s" s="8"/>
    </row>
    <row r="10">
      <c r="A10"/>
      <c r="B10" t="s">
        <v>45</v>
      </c>
      <c r="C10" s="10">
        <f>B2*0.0576923077</f>
        <v>0.001</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130</v>
      </c>
      <c r="B1"/>
      <c r="C1"/>
      <c r="D1"/>
      <c r="E1" t="s" s="3">
        <v>1</v>
      </c>
    </row>
    <row r="2">
      <c r="A2" t="s" s="4">
        <v>24</v>
      </c>
      <c r="B2" s="12">
        <v>0.017333</v>
      </c>
      <c r="C2" t="s">
        <v>13</v>
      </c>
      <c r="D2" t="s" s="7">
        <v>100</v>
      </c>
      <c r="E2" t="s" s="8"/>
    </row>
    <row r="3">
      <c r="A3"/>
      <c r="B3"/>
      <c r="C3"/>
      <c r="D3"/>
      <c r="E3" t="s" s="8"/>
    </row>
    <row r="4">
      <c r="A4" t="s" s="9">
        <v>131</v>
      </c>
      <c r="B4"/>
      <c r="C4"/>
      <c r="D4"/>
      <c r="E4" t="s" s="8"/>
    </row>
    <row r="5">
      <c r="A5" t="s" s="4">
        <v>6</v>
      </c>
      <c r="B5"/>
      <c r="C5"/>
      <c r="D5"/>
      <c r="E5" t="s" s="8"/>
    </row>
    <row r="6">
      <c r="A6"/>
      <c r="B6" t="s">
        <v>102</v>
      </c>
      <c r="C6" s="10">
        <f>B2*0.4807692308</f>
        <v>0.008333</v>
      </c>
      <c r="D6" t="s">
        <v>33</v>
      </c>
      <c r="E6" t="s" s="8"/>
    </row>
    <row r="7">
      <c r="A7"/>
      <c r="B7" t="s">
        <v>104</v>
      </c>
      <c r="C7" s="10">
        <f>B2*3.8461538462</f>
        <v>0.066667</v>
      </c>
      <c r="D7" t="s">
        <v>3</v>
      </c>
      <c r="E7" t="s" s="8"/>
    </row>
    <row r="8">
      <c r="A8"/>
      <c r="B8" t="s">
        <v>132</v>
      </c>
      <c r="C8" s="10">
        <f>B2*0.25</f>
        <v>0.004333</v>
      </c>
      <c r="D8" t="s">
        <v>13</v>
      </c>
      <c r="E8" t="s" s="8"/>
    </row>
    <row r="9">
      <c r="A9"/>
      <c r="B9" t="s">
        <v>74</v>
      </c>
      <c r="C9" s="10">
        <f>B2*3.8461538462</f>
        <v>0.066667</v>
      </c>
      <c r="D9" t="s">
        <v>3</v>
      </c>
      <c r="E9" t="s" s="8"/>
    </row>
    <row r="10">
      <c r="A10"/>
      <c r="B10" t="s">
        <v>45</v>
      </c>
      <c r="C10" s="10">
        <f>B2*0.0576923077</f>
        <v>0.001</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133</v>
      </c>
      <c r="B1"/>
      <c r="C1"/>
      <c r="D1"/>
      <c r="E1" t="s" s="3">
        <v>1</v>
      </c>
    </row>
    <row r="2">
      <c r="A2" t="s" s="4">
        <v>24</v>
      </c>
      <c r="B2" s="12">
        <v>0.017333</v>
      </c>
      <c r="C2" t="s">
        <v>13</v>
      </c>
      <c r="D2" t="s" s="7">
        <v>100</v>
      </c>
      <c r="E2" t="s" s="8"/>
    </row>
    <row r="3">
      <c r="A3"/>
      <c r="B3"/>
      <c r="C3"/>
      <c r="D3"/>
      <c r="E3" t="s" s="8"/>
    </row>
    <row r="4">
      <c r="A4" t="s" s="9">
        <v>134</v>
      </c>
      <c r="B4"/>
      <c r="C4"/>
      <c r="D4"/>
      <c r="E4" t="s" s="8"/>
    </row>
    <row r="5">
      <c r="A5" t="s" s="4">
        <v>6</v>
      </c>
      <c r="B5"/>
      <c r="C5"/>
      <c r="D5"/>
      <c r="E5" t="s" s="8"/>
    </row>
    <row r="6">
      <c r="A6"/>
      <c r="B6" t="s">
        <v>102</v>
      </c>
      <c r="C6" s="10">
        <f>B2*0.4807692308</f>
        <v>0.008333</v>
      </c>
      <c r="D6" t="s">
        <v>33</v>
      </c>
      <c r="E6" t="s" s="8"/>
    </row>
    <row r="7">
      <c r="A7"/>
      <c r="B7" t="s">
        <v>104</v>
      </c>
      <c r="C7" s="10">
        <f>B2*3.8461538462</f>
        <v>0.066667</v>
      </c>
      <c r="D7" t="s">
        <v>3</v>
      </c>
      <c r="E7" t="s" s="8"/>
    </row>
    <row r="8">
      <c r="A8"/>
      <c r="B8" t="s">
        <v>135</v>
      </c>
      <c r="C8" s="10">
        <f>B2*0.25</f>
        <v>0.004333</v>
      </c>
      <c r="D8" t="s">
        <v>13</v>
      </c>
      <c r="E8" t="s" s="8"/>
    </row>
    <row r="9">
      <c r="A9"/>
      <c r="B9" t="s">
        <v>74</v>
      </c>
      <c r="C9" s="10">
        <f>B2*3.8461538462</f>
        <v>0.066667</v>
      </c>
      <c r="D9" t="s">
        <v>3</v>
      </c>
      <c r="E9" t="s" s="8"/>
    </row>
    <row r="10">
      <c r="A10"/>
      <c r="B10" t="s">
        <v>45</v>
      </c>
      <c r="C10" s="10">
        <f>B2*0.0576923077</f>
        <v>0.001</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136</v>
      </c>
      <c r="B1"/>
      <c r="C1"/>
      <c r="D1"/>
      <c r="E1" t="s" s="3">
        <v>1</v>
      </c>
    </row>
    <row r="2">
      <c r="A2" t="s" s="4">
        <v>24</v>
      </c>
      <c r="B2" s="12">
        <v>3</v>
      </c>
      <c r="C2" t="s">
        <v>3</v>
      </c>
      <c r="D2" t="s" s="7">
        <v>137</v>
      </c>
      <c r="E2" t="s" s="8"/>
    </row>
    <row r="3">
      <c r="A3" t="s" s="3">
        <v>37</v>
      </c>
      <c r="B3"/>
      <c r="C3"/>
      <c r="D3"/>
      <c r="E3" t="s" s="8"/>
    </row>
    <row r="4">
      <c r="A4"/>
      <c r="B4"/>
      <c r="C4"/>
      <c r="D4"/>
      <c r="E4" t="s" s="8"/>
    </row>
    <row r="5">
      <c r="A5" t="s" s="9">
        <v>138</v>
      </c>
      <c r="B5"/>
      <c r="C5"/>
      <c r="D5"/>
      <c r="E5" t="s" s="8"/>
    </row>
    <row r="6">
      <c r="A6" t="s" s="4">
        <v>6</v>
      </c>
      <c r="B6"/>
      <c r="C6"/>
      <c r="D6"/>
      <c r="E6" t="s" s="8"/>
    </row>
    <row r="7">
      <c r="A7"/>
      <c r="B7" t="s">
        <v>139</v>
      </c>
      <c r="C7" s="10">
        <f>B2*1</f>
        <v>3</v>
      </c>
      <c r="D7" t="s">
        <v>33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22</v>
      </c>
      <c r="B10"/>
      <c r="C10"/>
      <c r="D10"/>
      <c r="E10" t="s" s="8"/>
    </row>
  </sheetData>
  <sheetProtection sheet="1"/>
  <mergeCells count="5">
    <mergeCell ref="A1:D1"/>
    <mergeCell ref="A3:D3"/>
    <mergeCell ref="A5:D5"/>
    <mergeCell ref="B9:D9"/>
    <mergeCell ref="A10:D10"/>
  </mergeCells>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140</v>
      </c>
      <c r="B1"/>
      <c r="C1"/>
      <c r="D1"/>
      <c r="E1" t="s" s="3">
        <v>1</v>
      </c>
    </row>
    <row r="2">
      <c r="A2" t="s" s="4">
        <v>24</v>
      </c>
      <c r="B2" s="12">
        <v>3</v>
      </c>
      <c r="C2" t="s">
        <v>33</v>
      </c>
      <c r="D2" t="s" s="7">
        <v>141</v>
      </c>
      <c r="E2" t="s" s="8"/>
    </row>
    <row r="3">
      <c r="A3" t="s" s="3">
        <v>37</v>
      </c>
      <c r="B3"/>
      <c r="C3"/>
      <c r="D3"/>
      <c r="E3" t="s" s="8"/>
    </row>
    <row r="4">
      <c r="A4"/>
      <c r="B4"/>
      <c r="C4"/>
      <c r="D4"/>
      <c r="E4" t="s" s="8"/>
    </row>
    <row r="5">
      <c r="A5" t="s" s="9">
        <v>142</v>
      </c>
      <c r="B5"/>
      <c r="C5"/>
      <c r="D5"/>
      <c r="E5" t="s" s="8"/>
    </row>
    <row r="6">
      <c r="A6" t="s" s="4">
        <v>6</v>
      </c>
      <c r="B6"/>
      <c r="C6"/>
      <c r="D6"/>
      <c r="E6" t="s" s="8"/>
    </row>
    <row r="7">
      <c r="A7"/>
      <c r="B7" t="s">
        <v>143</v>
      </c>
      <c r="C7" s="10">
        <f>B2*1</f>
        <v>3</v>
      </c>
      <c r="D7" t="s">
        <v>33</v>
      </c>
      <c r="E7" t="s" s="8"/>
    </row>
    <row r="8">
      <c r="A8"/>
      <c r="B8" t="s">
        <v>144</v>
      </c>
      <c r="C8" s="10">
        <f>B2*0.8333333333</f>
        <v>2.5</v>
      </c>
      <c r="D8" t="s">
        <v>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5">
    <mergeCell ref="A1:D1"/>
    <mergeCell ref="A3:D3"/>
    <mergeCell ref="A5:D5"/>
    <mergeCell ref="B10:D10"/>
    <mergeCell ref="A11:D11"/>
  </mergeCells>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145</v>
      </c>
      <c r="B1"/>
      <c r="C1"/>
      <c r="D1"/>
      <c r="E1" t="s" s="3">
        <v>1</v>
      </c>
    </row>
    <row r="2">
      <c r="A2" t="s" s="4">
        <v>24</v>
      </c>
      <c r="B2" s="12">
        <v>3</v>
      </c>
      <c r="C2" t="s">
        <v>33</v>
      </c>
      <c r="D2" t="s" s="7">
        <v>141</v>
      </c>
      <c r="E2" t="s" s="8"/>
    </row>
    <row r="3">
      <c r="A3" t="s" s="3">
        <v>37</v>
      </c>
      <c r="B3"/>
      <c r="C3"/>
      <c r="D3"/>
      <c r="E3" t="s" s="8"/>
    </row>
    <row r="4">
      <c r="A4"/>
      <c r="B4"/>
      <c r="C4"/>
      <c r="D4"/>
      <c r="E4" t="s" s="8"/>
    </row>
    <row r="5">
      <c r="A5" t="s" s="9">
        <v>146</v>
      </c>
      <c r="B5"/>
      <c r="C5"/>
      <c r="D5"/>
      <c r="E5" t="s" s="8"/>
    </row>
    <row r="6">
      <c r="A6" t="s" s="4">
        <v>6</v>
      </c>
      <c r="B6"/>
      <c r="C6"/>
      <c r="D6"/>
      <c r="E6" t="s" s="8"/>
    </row>
    <row r="7">
      <c r="A7"/>
      <c r="B7" t="s">
        <v>87</v>
      </c>
      <c r="C7" s="10">
        <f>B2*0.8333333333</f>
        <v>2.5</v>
      </c>
      <c r="D7" t="s">
        <v>33</v>
      </c>
      <c r="E7" t="s" s="8"/>
    </row>
    <row r="8">
      <c r="A8"/>
      <c r="B8" t="s">
        <v>45</v>
      </c>
      <c r="C8" s="10">
        <f>B2*0.2083333333</f>
        <v>0.625</v>
      </c>
      <c r="D8" t="s">
        <v>13</v>
      </c>
      <c r="E8" t="s" s="8"/>
    </row>
    <row r="9">
      <c r="A9"/>
      <c r="B9" t="s">
        <v>104</v>
      </c>
      <c r="C9" s="10">
        <f>B2*8.3333333333</f>
        <v>25</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22</v>
      </c>
      <c r="B12"/>
      <c r="C12"/>
      <c r="D12"/>
      <c r="E12" t="s" s="8"/>
    </row>
  </sheetData>
  <sheetProtection sheet="1"/>
  <mergeCells count="5">
    <mergeCell ref="A1:D1"/>
    <mergeCell ref="A3:D3"/>
    <mergeCell ref="A5:D5"/>
    <mergeCell ref="B11:D11"/>
    <mergeCell ref="A12:D12"/>
  </mergeCells>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147</v>
      </c>
      <c r="B1"/>
      <c r="C1"/>
      <c r="D1"/>
      <c r="E1" t="s" s="3">
        <v>1</v>
      </c>
    </row>
    <row r="2">
      <c r="A2" t="s" s="4">
        <v>24</v>
      </c>
      <c r="B2" s="12">
        <v>1</v>
      </c>
      <c r="C2" t="s">
        <v>3</v>
      </c>
      <c r="D2" t="s" s="7">
        <v>29</v>
      </c>
      <c r="E2" t="s" s="8"/>
    </row>
    <row r="3">
      <c r="A3"/>
      <c r="B3"/>
      <c r="C3"/>
      <c r="D3"/>
      <c r="E3" t="s" s="8"/>
    </row>
    <row r="4">
      <c r="A4" t="s" s="9">
        <v>148</v>
      </c>
      <c r="B4"/>
      <c r="C4"/>
      <c r="D4"/>
      <c r="E4" t="s" s="8"/>
    </row>
    <row r="5">
      <c r="A5" t="s" s="4">
        <v>6</v>
      </c>
      <c r="B5"/>
      <c r="C5"/>
      <c r="D5"/>
      <c r="E5" t="s" s="8"/>
    </row>
    <row r="6">
      <c r="A6"/>
      <c r="B6" t="s">
        <v>149</v>
      </c>
      <c r="C6" s="10">
        <f>B2*1</f>
        <v>1</v>
      </c>
      <c r="D6" t="s">
        <v>3</v>
      </c>
      <c r="E6" t="s" s="8"/>
    </row>
    <row r="7">
      <c r="A7"/>
      <c r="B7" t="s">
        <v>150</v>
      </c>
      <c r="C7" s="10">
        <f>B2*1</f>
        <v>1</v>
      </c>
      <c r="D7" t="s">
        <v>3</v>
      </c>
      <c r="E7" t="s" s="8"/>
    </row>
    <row r="8">
      <c r="A8"/>
      <c r="B8" t="s">
        <v>151</v>
      </c>
      <c r="C8" s="10">
        <f>B2*1</f>
        <v>1</v>
      </c>
      <c r="D8" t="s">
        <v>3</v>
      </c>
      <c r="E8" t="s" s="8"/>
    </row>
    <row r="9">
      <c r="A9"/>
      <c r="B9" t="s">
        <v>152</v>
      </c>
      <c r="C9" s="10">
        <f>B2*1</f>
        <v>1</v>
      </c>
      <c r="D9" t="s">
        <v>3</v>
      </c>
      <c r="E9" t="s" s="8"/>
    </row>
    <row r="10">
      <c r="A10"/>
      <c r="B10" t="s">
        <v>153</v>
      </c>
      <c r="C10" s="10">
        <f>B2*2</f>
        <v>2</v>
      </c>
      <c r="D10" t="s">
        <v>3</v>
      </c>
      <c r="E10" t="s" s="8"/>
    </row>
    <row r="11">
      <c r="A11"/>
      <c r="B11" t="s">
        <v>154</v>
      </c>
      <c r="C11" s="10">
        <f>B2*1</f>
        <v>1</v>
      </c>
      <c r="D11" t="s">
        <v>3</v>
      </c>
      <c r="E11" t="s" s="8"/>
    </row>
    <row r="12">
      <c r="A12"/>
      <c r="B12" t="s">
        <v>155</v>
      </c>
      <c r="C12" s="10">
        <f>B2*1</f>
        <v>1</v>
      </c>
      <c r="D12" t="s">
        <v>3</v>
      </c>
      <c r="E12" t="s" s="8"/>
    </row>
    <row r="13">
      <c r="A13"/>
      <c r="B13" t="s">
        <v>156</v>
      </c>
      <c r="C13" s="10">
        <f>B2*1</f>
        <v>1</v>
      </c>
      <c r="D13" t="s">
        <v>3</v>
      </c>
      <c r="E13" t="s" s="8"/>
    </row>
    <row r="14">
      <c r="A14"/>
      <c r="B14"/>
      <c r="C14"/>
      <c r="D14"/>
      <c r="E14" t="s" s="8"/>
    </row>
    <row r="15">
      <c r="A15"/>
      <c r="B15"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
      <c r="D15"/>
      <c r="E15" t="s" s="8"/>
    </row>
    <row r="16">
      <c r="A16" t="s" s="11">
        <v>22</v>
      </c>
      <c r="B16"/>
      <c r="C16"/>
      <c r="D16"/>
      <c r="E16" t="s" s="8"/>
    </row>
  </sheetData>
  <sheetProtection sheet="1"/>
  <mergeCells count="4">
    <mergeCell ref="A1:D1"/>
    <mergeCell ref="A4:D4"/>
    <mergeCell ref="B15:D15"/>
    <mergeCell ref="A16:D16"/>
  </mergeCells>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157</v>
      </c>
      <c r="B1"/>
      <c r="C1"/>
      <c r="D1"/>
      <c r="E1" t="s" s="3">
        <v>1</v>
      </c>
    </row>
    <row r="2">
      <c r="A2" t="s" s="4">
        <v>24</v>
      </c>
      <c r="B2" s="12">
        <v>1</v>
      </c>
      <c r="C2" t="s">
        <v>3</v>
      </c>
      <c r="D2" t="s" s="7">
        <v>158</v>
      </c>
      <c r="E2" t="s" s="8"/>
    </row>
    <row r="3">
      <c r="A3"/>
      <c r="B3"/>
      <c r="C3"/>
      <c r="D3"/>
      <c r="E3" t="s" s="8"/>
    </row>
    <row r="4">
      <c r="A4" t="s" s="9">
        <v>159</v>
      </c>
      <c r="B4"/>
      <c r="C4"/>
      <c r="D4"/>
      <c r="E4" t="s" s="8"/>
    </row>
    <row r="5">
      <c r="A5" t="s" s="4">
        <v>6</v>
      </c>
      <c r="B5"/>
      <c r="C5"/>
      <c r="D5"/>
      <c r="E5" t="s" s="8"/>
    </row>
    <row r="6">
      <c r="A6"/>
      <c r="B6" t="s">
        <v>160</v>
      </c>
      <c r="C6" s="10">
        <f>B2*0.25</f>
        <v>0.25</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161</v>
      </c>
      <c r="B1"/>
      <c r="C1"/>
      <c r="D1"/>
      <c r="E1" t="s" s="3">
        <v>1</v>
      </c>
    </row>
    <row r="2">
      <c r="A2" t="s" s="4">
        <v>24</v>
      </c>
      <c r="B2" s="12">
        <v>0.25</v>
      </c>
      <c r="C2" t="s">
        <v>3</v>
      </c>
      <c r="D2" t="s" s="7">
        <v>162</v>
      </c>
      <c r="E2" t="s" s="8"/>
    </row>
    <row r="3">
      <c r="A3"/>
      <c r="B3"/>
      <c r="C3"/>
      <c r="D3"/>
      <c r="E3" t="s" s="8"/>
    </row>
    <row r="4">
      <c r="A4" t="s" s="9">
        <v>163</v>
      </c>
      <c r="B4"/>
      <c r="C4"/>
      <c r="D4"/>
      <c r="E4" t="s" s="8"/>
    </row>
    <row r="5">
      <c r="A5" t="s" s="4">
        <v>6</v>
      </c>
      <c r="B5"/>
      <c r="C5"/>
      <c r="D5"/>
      <c r="E5" t="s" s="8"/>
    </row>
    <row r="6">
      <c r="A6"/>
      <c r="B6" t="s">
        <v>164</v>
      </c>
      <c r="C6" s="10">
        <f>B2*0.02</f>
        <v>0.005</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165</v>
      </c>
      <c r="B1"/>
      <c r="C1"/>
      <c r="D1"/>
      <c r="E1" t="s" s="3">
        <v>1</v>
      </c>
    </row>
    <row r="2">
      <c r="A2" t="s" s="4">
        <v>24</v>
      </c>
      <c r="B2" s="12">
        <v>1</v>
      </c>
      <c r="C2" t="s">
        <v>3</v>
      </c>
      <c r="D2" t="s" s="7">
        <v>29</v>
      </c>
      <c r="E2" t="s" s="8"/>
    </row>
    <row r="3">
      <c r="A3"/>
      <c r="B3"/>
      <c r="C3"/>
      <c r="D3"/>
      <c r="E3" t="s" s="8"/>
    </row>
    <row r="4">
      <c r="A4" t="s" s="9">
        <v>166</v>
      </c>
      <c r="B4"/>
      <c r="C4"/>
      <c r="D4"/>
      <c r="E4" t="s" s="8"/>
    </row>
    <row r="5">
      <c r="A5" t="s" s="4">
        <v>6</v>
      </c>
      <c r="B5"/>
      <c r="C5"/>
      <c r="D5"/>
      <c r="E5" t="s" s="8"/>
    </row>
    <row r="6">
      <c r="A6"/>
      <c r="B6" t="s">
        <v>167</v>
      </c>
      <c r="C6" s="10">
        <f>B2*1</f>
        <v>1</v>
      </c>
      <c r="D6" t="s">
        <v>3</v>
      </c>
      <c r="E6" t="s" s="8"/>
    </row>
    <row r="7">
      <c r="A7"/>
      <c r="B7" t="s">
        <v>168</v>
      </c>
      <c r="C7" s="10">
        <f>B2*1</f>
        <v>1</v>
      </c>
      <c r="D7" t="s">
        <v>3</v>
      </c>
      <c r="E7" t="s" s="8"/>
    </row>
    <row r="8">
      <c r="A8"/>
      <c r="B8" t="s">
        <v>18</v>
      </c>
      <c r="C8" s="10">
        <f>B2*1</f>
        <v>1</v>
      </c>
      <c r="D8" t="s">
        <v>3</v>
      </c>
      <c r="E8" t="s" s="8"/>
    </row>
    <row r="9">
      <c r="A9"/>
      <c r="B9" t="s">
        <v>169</v>
      </c>
      <c r="C9" s="10">
        <f>B2*1</f>
        <v>1</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22</v>
      </c>
      <c r="B12"/>
      <c r="C12"/>
      <c r="D12"/>
      <c r="E12" t="s" s="8"/>
    </row>
  </sheetData>
  <sheetProtection sheet="1"/>
  <mergeCells count="4">
    <mergeCell ref="A1:D1"/>
    <mergeCell ref="A4:D4"/>
    <mergeCell ref="B11:D11"/>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24</v>
      </c>
      <c r="B2" s="12">
        <v>0.016667</v>
      </c>
      <c r="C2" t="s">
        <v>3</v>
      </c>
      <c r="D2" t="s" s="7">
        <v>29</v>
      </c>
      <c r="E2" t="s" s="8"/>
    </row>
    <row r="3">
      <c r="A3"/>
      <c r="B3"/>
      <c r="C3"/>
      <c r="D3"/>
      <c r="E3" t="s" s="8"/>
    </row>
    <row r="4">
      <c r="A4" t="s" s="9">
        <v>30</v>
      </c>
      <c r="B4"/>
      <c r="C4"/>
      <c r="D4"/>
      <c r="E4" t="s" s="8"/>
    </row>
    <row r="5">
      <c r="A5" t="s" s="4">
        <v>6</v>
      </c>
      <c r="B5"/>
      <c r="C5"/>
      <c r="D5"/>
      <c r="E5" t="s" s="8"/>
    </row>
    <row r="6">
      <c r="A6"/>
      <c r="B6" t="s">
        <v>31</v>
      </c>
      <c r="C6" s="10">
        <f>B2*3</f>
        <v>0.05</v>
      </c>
      <c r="D6" t="s">
        <v>3</v>
      </c>
      <c r="E6" t="s" s="8"/>
    </row>
    <row r="7">
      <c r="A7"/>
      <c r="B7" t="s">
        <v>32</v>
      </c>
      <c r="C7" s="10">
        <f>B2*0.59</f>
        <v>0.009833</v>
      </c>
      <c r="D7" t="s">
        <v>33</v>
      </c>
      <c r="E7" t="s" s="8"/>
    </row>
    <row r="8">
      <c r="A8"/>
      <c r="B8" t="s">
        <v>34</v>
      </c>
      <c r="C8" s="10">
        <f>B2*2.87</f>
        <v>0.047833</v>
      </c>
      <c r="D8" t="s">
        <v>13</v>
      </c>
      <c r="E8" t="s" s="8"/>
    </row>
    <row r="9">
      <c r="A9"/>
      <c r="B9" t="s">
        <v>35</v>
      </c>
      <c r="C9" s="10">
        <f>B2*0.5</f>
        <v>0.008333</v>
      </c>
      <c r="D9" t="s">
        <v>13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22</v>
      </c>
      <c r="B12"/>
      <c r="C12"/>
      <c r="D12"/>
      <c r="E12" t="s" s="8"/>
    </row>
  </sheetData>
  <sheetProtection sheet="1"/>
  <mergeCells count="4">
    <mergeCell ref="A1:D1"/>
    <mergeCell ref="A4:D4"/>
    <mergeCell ref="B11:D11"/>
    <mergeCell ref="A12:D12"/>
  </mergeCells>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170</v>
      </c>
      <c r="B1"/>
      <c r="C1"/>
      <c r="D1"/>
      <c r="E1" t="s" s="3">
        <v>1</v>
      </c>
    </row>
    <row r="2">
      <c r="A2" t="s" s="4">
        <v>24</v>
      </c>
      <c r="B2" s="12">
        <v>1</v>
      </c>
      <c r="C2" t="s">
        <v>3</v>
      </c>
      <c r="D2" t="s" s="7">
        <v>25</v>
      </c>
      <c r="E2" t="s" s="8"/>
    </row>
    <row r="3">
      <c r="A3"/>
      <c r="B3"/>
      <c r="C3"/>
      <c r="D3"/>
      <c r="E3" t="s" s="8"/>
    </row>
    <row r="4">
      <c r="A4" t="s" s="9">
        <v>171</v>
      </c>
      <c r="B4"/>
      <c r="C4"/>
      <c r="D4"/>
      <c r="E4" t="s" s="8"/>
    </row>
    <row r="5">
      <c r="A5" t="s" s="4">
        <v>6</v>
      </c>
      <c r="B5"/>
      <c r="C5"/>
      <c r="D5"/>
      <c r="E5" t="s" s="8"/>
    </row>
    <row r="6">
      <c r="A6"/>
      <c r="B6" t="s">
        <v>172</v>
      </c>
      <c r="C6" s="10">
        <f>B2*0.0166666667</f>
        <v>0.016667</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173</v>
      </c>
      <c r="B1"/>
      <c r="C1"/>
      <c r="D1"/>
      <c r="E1" t="s" s="3">
        <v>1</v>
      </c>
    </row>
    <row r="2">
      <c r="A2" t="s" s="4">
        <v>24</v>
      </c>
      <c r="B2" s="12">
        <v>0.016667</v>
      </c>
      <c r="C2" t="s">
        <v>3</v>
      </c>
      <c r="D2" t="s" s="7">
        <v>29</v>
      </c>
      <c r="E2" t="s" s="8"/>
    </row>
    <row r="3">
      <c r="A3"/>
      <c r="B3"/>
      <c r="C3"/>
      <c r="D3"/>
      <c r="E3" t="s" s="8"/>
    </row>
    <row r="4">
      <c r="A4" t="s" s="9">
        <v>174</v>
      </c>
      <c r="B4"/>
      <c r="C4"/>
      <c r="D4"/>
      <c r="E4" t="s" s="8"/>
    </row>
    <row r="5">
      <c r="A5" t="s" s="4">
        <v>6</v>
      </c>
      <c r="B5"/>
      <c r="C5"/>
      <c r="D5"/>
      <c r="E5" t="s" s="8"/>
    </row>
    <row r="6">
      <c r="A6"/>
      <c r="B6" t="s">
        <v>175</v>
      </c>
      <c r="C6" s="10">
        <f>B2*2</f>
        <v>0.033333</v>
      </c>
      <c r="D6" t="s">
        <v>3</v>
      </c>
      <c r="E6" t="s" s="8"/>
    </row>
    <row r="7">
      <c r="A7"/>
      <c r="B7" t="s">
        <v>176</v>
      </c>
      <c r="C7" s="10">
        <f>B2*0.3</f>
        <v>0.005</v>
      </c>
      <c r="D7" t="s">
        <v>33</v>
      </c>
      <c r="E7" t="s" s="8"/>
    </row>
    <row r="8">
      <c r="A8"/>
      <c r="B8" t="s">
        <v>177</v>
      </c>
      <c r="C8" s="10">
        <f>B2*2.88</f>
        <v>0.048</v>
      </c>
      <c r="D8" t="s">
        <v>13</v>
      </c>
      <c r="E8" t="s" s="8"/>
    </row>
    <row r="9">
      <c r="A9"/>
      <c r="B9" t="s">
        <v>178</v>
      </c>
      <c r="C9" s="10">
        <f>B2*0.75</f>
        <v>0.0125</v>
      </c>
      <c r="D9" t="s">
        <v>13</v>
      </c>
      <c r="E9" t="s" s="8"/>
    </row>
    <row r="10">
      <c r="A10"/>
      <c r="B10" t="s">
        <v>179</v>
      </c>
      <c r="C10" s="10">
        <f>B2*0.46</f>
        <v>0.007667</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180</v>
      </c>
      <c r="B1"/>
      <c r="C1"/>
      <c r="D1"/>
      <c r="E1" t="s" s="3">
        <v>1</v>
      </c>
    </row>
    <row r="2">
      <c r="A2" t="s" s="4">
        <v>24</v>
      </c>
      <c r="B2" s="12">
        <v>0.033333</v>
      </c>
      <c r="C2" t="s">
        <v>3</v>
      </c>
      <c r="D2" t="s" s="7">
        <v>29</v>
      </c>
      <c r="E2" t="s" s="8"/>
    </row>
    <row r="3">
      <c r="A3"/>
      <c r="B3"/>
      <c r="C3"/>
      <c r="D3"/>
      <c r="E3" t="s" s="8"/>
    </row>
    <row r="4">
      <c r="A4" t="s" s="9">
        <v>181</v>
      </c>
      <c r="B4"/>
      <c r="C4"/>
      <c r="D4"/>
      <c r="E4" t="s" s="8"/>
    </row>
    <row r="5">
      <c r="A5" t="s" s="4">
        <v>6</v>
      </c>
      <c r="B5"/>
      <c r="C5"/>
      <c r="D5"/>
      <c r="E5" t="s" s="8"/>
    </row>
    <row r="6">
      <c r="A6"/>
      <c r="B6" t="s">
        <v>182</v>
      </c>
      <c r="C6" s="10">
        <f>B2*0.46</f>
        <v>0.015333</v>
      </c>
      <c r="D6" t="s">
        <v>13</v>
      </c>
      <c r="E6" t="s" s="8"/>
    </row>
    <row r="7">
      <c r="A7"/>
      <c r="B7" t="s">
        <v>40</v>
      </c>
      <c r="C7" s="10">
        <f>B2*1</f>
        <v>0.033333</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9"/>
      <c r="D9"/>
      <c r="E9" t="s" s="8"/>
    </row>
    <row r="10">
      <c r="A10" t="s" s="11">
        <v>22</v>
      </c>
      <c r="B10"/>
      <c r="C10"/>
      <c r="D10"/>
      <c r="E10" t="s" s="8"/>
    </row>
  </sheetData>
  <sheetProtection sheet="1"/>
  <mergeCells count="4">
    <mergeCell ref="A1:D1"/>
    <mergeCell ref="A4:D4"/>
    <mergeCell ref="B9:D9"/>
    <mergeCell ref="A10:D10"/>
  </mergeCells>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183</v>
      </c>
      <c r="B1"/>
      <c r="C1"/>
      <c r="D1"/>
      <c r="E1" t="s" s="3">
        <v>1</v>
      </c>
    </row>
    <row r="2">
      <c r="A2" t="s" s="4">
        <v>24</v>
      </c>
      <c r="B2" s="12">
        <v>0.015333</v>
      </c>
      <c r="C2" t="s">
        <v>13</v>
      </c>
      <c r="D2" t="s" s="7">
        <v>184</v>
      </c>
      <c r="E2" t="s" s="8"/>
    </row>
    <row r="3">
      <c r="A3"/>
      <c r="B3"/>
      <c r="C3"/>
      <c r="D3"/>
      <c r="E3" t="s" s="8"/>
    </row>
    <row r="4">
      <c r="A4" t="s" s="9">
        <v>185</v>
      </c>
      <c r="B4"/>
      <c r="C4"/>
      <c r="D4"/>
      <c r="E4" t="s" s="8"/>
    </row>
    <row r="5">
      <c r="A5" t="s" s="4">
        <v>6</v>
      </c>
      <c r="B5"/>
      <c r="C5"/>
      <c r="D5"/>
      <c r="E5" t="s" s="8"/>
    </row>
    <row r="6">
      <c r="A6"/>
      <c r="B6" t="s">
        <v>44</v>
      </c>
      <c r="C6" s="10">
        <f>B2*8.6956521739</f>
        <v>0.133333</v>
      </c>
      <c r="D6" t="s">
        <v>3</v>
      </c>
      <c r="E6" t="s" s="8"/>
    </row>
    <row r="7">
      <c r="A7"/>
      <c r="B7" t="s">
        <v>45</v>
      </c>
      <c r="C7" s="10">
        <f>B2*0.2173913043</f>
        <v>0.003333</v>
      </c>
      <c r="D7" t="s">
        <v>13</v>
      </c>
      <c r="E7" t="s" s="8"/>
    </row>
    <row r="8">
      <c r="A8"/>
      <c r="B8" t="s">
        <v>46</v>
      </c>
      <c r="C8" s="10">
        <f>B2*0.2173913043</f>
        <v>0.003333</v>
      </c>
      <c r="D8" t="s">
        <v>13</v>
      </c>
      <c r="E8" t="s" s="8"/>
    </row>
    <row r="9">
      <c r="A9"/>
      <c r="B9" t="s">
        <v>186</v>
      </c>
      <c r="C9" s="10">
        <f>B2*0.0869565217</f>
        <v>0.001333</v>
      </c>
      <c r="D9" t="s">
        <v>13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22</v>
      </c>
      <c r="B12"/>
      <c r="C12"/>
      <c r="D12"/>
      <c r="E12" t="s" s="8"/>
    </row>
  </sheetData>
  <sheetProtection sheet="1"/>
  <mergeCells count="4">
    <mergeCell ref="A1:D1"/>
    <mergeCell ref="A4:D4"/>
    <mergeCell ref="B11:D11"/>
    <mergeCell ref="A12:D12"/>
  </mergeCells>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187</v>
      </c>
      <c r="B1"/>
      <c r="C1"/>
      <c r="D1"/>
      <c r="E1" t="s" s="3">
        <v>1</v>
      </c>
    </row>
    <row r="2">
      <c r="A2" t="s" s="4">
        <v>24</v>
      </c>
      <c r="B2" s="12">
        <v>0.005</v>
      </c>
      <c r="C2" t="s">
        <v>33</v>
      </c>
      <c r="D2" t="s" s="7">
        <v>188</v>
      </c>
      <c r="E2" t="s" s="8"/>
    </row>
    <row r="3">
      <c r="A3"/>
      <c r="B3"/>
      <c r="C3"/>
      <c r="D3"/>
      <c r="E3" t="s" s="8"/>
    </row>
    <row r="4">
      <c r="A4" t="s" s="9">
        <v>189</v>
      </c>
      <c r="B4"/>
      <c r="C4"/>
      <c r="D4"/>
      <c r="E4" t="s" s="8"/>
    </row>
    <row r="5">
      <c r="A5" t="s" s="4">
        <v>6</v>
      </c>
      <c r="B5"/>
      <c r="C5"/>
      <c r="D5"/>
      <c r="E5" t="s" s="8"/>
    </row>
    <row r="6">
      <c r="A6"/>
      <c r="B6" t="s">
        <v>190</v>
      </c>
      <c r="C6" s="10">
        <f>B2*0.25</f>
        <v>0.00125</v>
      </c>
      <c r="D6" t="s">
        <v>33</v>
      </c>
      <c r="E6" t="s" s="8"/>
    </row>
    <row r="7">
      <c r="A7"/>
      <c r="B7" t="s">
        <v>123</v>
      </c>
      <c r="C7" s="10">
        <f>B2*0.75</f>
        <v>0.00375</v>
      </c>
      <c r="D7" t="s">
        <v>33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22</v>
      </c>
      <c r="B10"/>
      <c r="C10"/>
      <c r="D10"/>
      <c r="E10" t="s" s="8"/>
    </row>
  </sheetData>
  <sheetProtection sheet="1"/>
  <mergeCells count="4">
    <mergeCell ref="A1:D1"/>
    <mergeCell ref="A4:D4"/>
    <mergeCell ref="B9:D9"/>
    <mergeCell ref="A10:D10"/>
  </mergeCells>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191</v>
      </c>
      <c r="B1"/>
      <c r="C1"/>
      <c r="D1"/>
      <c r="E1" t="s" s="3">
        <v>1</v>
      </c>
    </row>
    <row r="2">
      <c r="A2" t="s" s="4">
        <v>24</v>
      </c>
      <c r="B2" s="12">
        <v>0.048</v>
      </c>
      <c r="C2" t="s">
        <v>13</v>
      </c>
      <c r="D2" t="s" s="7">
        <v>192</v>
      </c>
      <c r="E2" t="s" s="8"/>
    </row>
    <row r="3">
      <c r="A3"/>
      <c r="B3"/>
      <c r="C3"/>
      <c r="D3"/>
      <c r="E3" t="s" s="8"/>
    </row>
    <row r="4">
      <c r="A4" t="s" s="9">
        <v>193</v>
      </c>
      <c r="B4"/>
      <c r="C4"/>
      <c r="D4"/>
      <c r="E4" t="s" s="8"/>
    </row>
    <row r="5">
      <c r="A5" t="s" s="4">
        <v>6</v>
      </c>
      <c r="B5"/>
      <c r="C5"/>
      <c r="D5"/>
      <c r="E5" t="s" s="8"/>
    </row>
    <row r="6">
      <c r="A6"/>
      <c r="B6" t="s">
        <v>102</v>
      </c>
      <c r="C6" s="10">
        <f>B2*0.375</f>
        <v>0.018</v>
      </c>
      <c r="D6" t="s">
        <v>33</v>
      </c>
      <c r="E6" t="s" s="8"/>
    </row>
    <row r="7">
      <c r="A7"/>
      <c r="B7" t="s">
        <v>194</v>
      </c>
      <c r="C7" s="10">
        <f>B2*0.2083333333</f>
        <v>0.01</v>
      </c>
      <c r="D7" t="s">
        <v>13</v>
      </c>
      <c r="E7" t="s" s="8"/>
    </row>
    <row r="8">
      <c r="A8"/>
      <c r="B8" t="s">
        <v>105</v>
      </c>
      <c r="C8" s="10">
        <f>B2*6.25</f>
        <v>0.3</v>
      </c>
      <c r="D8" t="s">
        <v>3</v>
      </c>
      <c r="E8" t="s" s="8"/>
    </row>
    <row r="9">
      <c r="A9"/>
      <c r="B9" t="s">
        <v>195</v>
      </c>
      <c r="C9" s="10">
        <f>B2*0.375</f>
        <v>0.018</v>
      </c>
      <c r="D9" t="s">
        <v>13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22</v>
      </c>
      <c r="B12"/>
      <c r="C12"/>
      <c r="D12"/>
      <c r="E12" t="s" s="8"/>
    </row>
  </sheetData>
  <sheetProtection sheet="1"/>
  <mergeCells count="4">
    <mergeCell ref="A1:D1"/>
    <mergeCell ref="A4:D4"/>
    <mergeCell ref="B11:D11"/>
    <mergeCell ref="A12:D12"/>
  </mergeCells>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196</v>
      </c>
      <c r="B1"/>
      <c r="C1"/>
      <c r="D1"/>
      <c r="E1" t="s" s="3">
        <v>1</v>
      </c>
    </row>
    <row r="2">
      <c r="A2" t="s" s="4">
        <v>24</v>
      </c>
      <c r="B2" s="12">
        <v>0.018</v>
      </c>
      <c r="C2" t="s">
        <v>13</v>
      </c>
      <c r="D2" t="s" s="7">
        <v>72</v>
      </c>
      <c r="E2" t="s" s="8"/>
    </row>
    <row r="3">
      <c r="A3"/>
      <c r="B3"/>
      <c r="C3"/>
      <c r="D3"/>
      <c r="E3" t="s" s="8"/>
    </row>
    <row r="4">
      <c r="A4" t="s" s="9">
        <v>197</v>
      </c>
      <c r="B4"/>
      <c r="C4"/>
      <c r="D4"/>
      <c r="E4" t="s" s="8"/>
    </row>
    <row r="5">
      <c r="A5" t="s" s="4">
        <v>6</v>
      </c>
      <c r="B5"/>
      <c r="C5"/>
      <c r="D5"/>
      <c r="E5" t="s" s="8"/>
    </row>
    <row r="6">
      <c r="A6"/>
      <c r="B6" t="s">
        <v>74</v>
      </c>
      <c r="C6" s="10">
        <f>B2*11.1111111111</f>
        <v>0.2</v>
      </c>
      <c r="D6" t="s">
        <v>3</v>
      </c>
      <c r="E6" t="s" s="8"/>
    </row>
    <row r="7">
      <c r="A7"/>
      <c r="B7" t="s">
        <v>45</v>
      </c>
      <c r="C7" s="10">
        <f>B2*0.6</f>
        <v>0.0108</v>
      </c>
      <c r="D7" t="s">
        <v>13</v>
      </c>
      <c r="E7" t="s" s="8"/>
    </row>
    <row r="8">
      <c r="A8"/>
      <c r="B8" t="s">
        <v>54</v>
      </c>
      <c r="C8" s="10">
        <f>B2*0.1555555556</f>
        <v>0.0028</v>
      </c>
      <c r="D8" t="s">
        <v>33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198</v>
      </c>
      <c r="B1"/>
      <c r="C1"/>
      <c r="D1"/>
      <c r="E1" t="s" s="3">
        <v>1</v>
      </c>
    </row>
    <row r="2">
      <c r="A2" t="s" s="4">
        <v>24</v>
      </c>
      <c r="B2" s="12">
        <v>0.0125</v>
      </c>
      <c r="C2" t="s">
        <v>13</v>
      </c>
      <c r="D2" t="s" s="7">
        <v>199</v>
      </c>
      <c r="E2" t="s" s="8"/>
    </row>
    <row r="3">
      <c r="A3"/>
      <c r="B3"/>
      <c r="C3"/>
      <c r="D3"/>
      <c r="E3" t="s" s="8"/>
    </row>
    <row r="4">
      <c r="A4" t="s" s="9">
        <v>200</v>
      </c>
      <c r="B4"/>
      <c r="C4"/>
      <c r="D4"/>
      <c r="E4" t="s" s="8"/>
    </row>
    <row r="5">
      <c r="A5" t="s" s="4">
        <v>6</v>
      </c>
      <c r="B5"/>
      <c r="C5"/>
      <c r="D5"/>
      <c r="E5" t="s" s="8"/>
    </row>
    <row r="6">
      <c r="A6"/>
      <c r="B6" t="s">
        <v>68</v>
      </c>
      <c r="C6" s="10">
        <f>B2*0.2376237624</f>
        <v>0.00297</v>
      </c>
      <c r="D6" t="s">
        <v>13</v>
      </c>
      <c r="E6" t="s" s="8"/>
    </row>
    <row r="7">
      <c r="A7"/>
      <c r="B7" t="s">
        <v>88</v>
      </c>
      <c r="C7" s="10">
        <f>B2*0.099009901</f>
        <v>0.001238</v>
      </c>
      <c r="D7" t="s">
        <v>13</v>
      </c>
      <c r="E7" t="s" s="8"/>
    </row>
    <row r="8">
      <c r="A8"/>
      <c r="B8" t="s">
        <v>201</v>
      </c>
      <c r="C8" s="10">
        <f>B2*0.1089108911</f>
        <v>0.001361</v>
      </c>
      <c r="D8" t="s">
        <v>13</v>
      </c>
      <c r="E8" t="s" s="8"/>
    </row>
    <row r="9">
      <c r="A9"/>
      <c r="B9" t="s">
        <v>69</v>
      </c>
      <c r="C9" s="10">
        <f>B2*0.3564356436</f>
        <v>0.004455</v>
      </c>
      <c r="D9" t="s">
        <v>13</v>
      </c>
      <c r="E9" t="s" s="8"/>
    </row>
    <row r="10">
      <c r="A10"/>
      <c r="B10" t="s">
        <v>102</v>
      </c>
      <c r="C10" s="10">
        <f>B2*0.198019802</f>
        <v>0.002475</v>
      </c>
      <c r="D10" t="s">
        <v>33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202</v>
      </c>
      <c r="B1"/>
      <c r="C1"/>
      <c r="D1"/>
      <c r="E1" t="s" s="3">
        <v>1</v>
      </c>
    </row>
    <row r="2">
      <c r="A2" t="s" s="4">
        <v>24</v>
      </c>
      <c r="B2" s="12">
        <v>0.001361</v>
      </c>
      <c r="C2" t="s">
        <v>13</v>
      </c>
      <c r="D2" t="s" s="7">
        <v>56</v>
      </c>
      <c r="E2" t="s" s="8"/>
    </row>
    <row r="3">
      <c r="A3"/>
      <c r="B3"/>
      <c r="C3"/>
      <c r="D3"/>
      <c r="E3" t="s" s="8"/>
    </row>
    <row r="4">
      <c r="A4" t="s" s="9">
        <v>203</v>
      </c>
      <c r="B4"/>
      <c r="C4"/>
      <c r="D4"/>
      <c r="E4" t="s" s="8"/>
    </row>
    <row r="5">
      <c r="A5" t="s" s="4">
        <v>6</v>
      </c>
      <c r="B5"/>
      <c r="C5"/>
      <c r="D5"/>
      <c r="E5" t="s" s="8"/>
    </row>
    <row r="6">
      <c r="A6"/>
      <c r="B6" t="s">
        <v>59</v>
      </c>
      <c r="C6" s="10">
        <f>B2*2.4096385542</f>
        <v>0.00328</v>
      </c>
      <c r="D6" t="s">
        <v>3</v>
      </c>
      <c r="E6" t="s" s="8"/>
    </row>
    <row r="7">
      <c r="A7"/>
      <c r="B7" t="s">
        <v>58</v>
      </c>
      <c r="C7" s="10">
        <f>B2*0.4</f>
        <v>0.000545</v>
      </c>
      <c r="D7" t="s">
        <v>13</v>
      </c>
      <c r="E7" t="s" s="8"/>
    </row>
    <row r="8">
      <c r="A8"/>
      <c r="B8" t="s">
        <v>88</v>
      </c>
      <c r="C8" s="10">
        <f>B2*0.2</f>
        <v>0.000272</v>
      </c>
      <c r="D8" t="s">
        <v>13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204</v>
      </c>
      <c r="B1"/>
      <c r="C1"/>
      <c r="D1"/>
      <c r="E1" t="s" s="3">
        <v>1</v>
      </c>
    </row>
    <row r="2">
      <c r="A2" t="s" s="4">
        <v>24</v>
      </c>
      <c r="B2" s="12">
        <v>0.007667</v>
      </c>
      <c r="C2" t="s">
        <v>13</v>
      </c>
      <c r="D2" t="s" s="7">
        <v>205</v>
      </c>
      <c r="E2" t="s" s="8"/>
    </row>
    <row r="3">
      <c r="A3"/>
      <c r="B3"/>
      <c r="C3"/>
      <c r="D3"/>
      <c r="E3" t="s" s="8"/>
    </row>
    <row r="4">
      <c r="A4" t="s" s="9">
        <v>206</v>
      </c>
      <c r="B4"/>
      <c r="C4"/>
      <c r="D4"/>
      <c r="E4" t="s" s="8"/>
    </row>
    <row r="5">
      <c r="A5" t="s" s="4">
        <v>6</v>
      </c>
      <c r="B5"/>
      <c r="C5"/>
      <c r="D5"/>
      <c r="E5" t="s" s="8"/>
    </row>
    <row r="6">
      <c r="A6"/>
      <c r="B6" t="s">
        <v>194</v>
      </c>
      <c r="C6" s="10">
        <f>B2*0.652173913</f>
        <v>0.005</v>
      </c>
      <c r="D6" t="s">
        <v>13</v>
      </c>
      <c r="E6" t="s" s="8"/>
    </row>
    <row r="7">
      <c r="A7"/>
      <c r="B7" t="s">
        <v>45</v>
      </c>
      <c r="C7" s="10">
        <f>B2*0.1304347826</f>
        <v>0.001</v>
      </c>
      <c r="D7" t="s">
        <v>13</v>
      </c>
      <c r="E7" t="s" s="8"/>
    </row>
    <row r="8">
      <c r="A8"/>
      <c r="B8" t="s">
        <v>54</v>
      </c>
      <c r="C8" s="10">
        <f>B2*0.4347826087</f>
        <v>0.003333</v>
      </c>
      <c r="D8" t="s">
        <v>33</v>
      </c>
      <c r="E8" t="s" s="8"/>
    </row>
    <row r="9">
      <c r="A9"/>
      <c r="B9" t="s">
        <v>105</v>
      </c>
      <c r="C9" s="10">
        <f>B2*10.8695652174</f>
        <v>0.083333</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22</v>
      </c>
      <c r="B12"/>
      <c r="C12"/>
      <c r="D12"/>
      <c r="E12" t="s" s="8"/>
    </row>
  </sheetData>
  <sheetProtection sheet="1"/>
  <mergeCells count="4">
    <mergeCell ref="A1:D1"/>
    <mergeCell ref="A4:D4"/>
    <mergeCell ref="B11:D11"/>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24</v>
      </c>
      <c r="B2" s="12">
        <v>0.1</v>
      </c>
      <c r="C2" t="s">
        <v>3</v>
      </c>
      <c r="D2" t="s" s="7">
        <v>29</v>
      </c>
      <c r="E2" t="s" s="8"/>
    </row>
    <row r="3">
      <c r="A3" t="s" s="3">
        <v>37</v>
      </c>
      <c r="B3"/>
      <c r="C3"/>
      <c r="D3"/>
      <c r="E3" t="s" s="8"/>
    </row>
    <row r="4">
      <c r="A4"/>
      <c r="B4"/>
      <c r="C4"/>
      <c r="D4"/>
      <c r="E4" t="s" s="8"/>
    </row>
    <row r="5">
      <c r="A5" t="s" s="9">
        <v>38</v>
      </c>
      <c r="B5"/>
      <c r="C5"/>
      <c r="D5"/>
      <c r="E5" t="s" s="8"/>
    </row>
    <row r="6">
      <c r="A6" t="s" s="4">
        <v>6</v>
      </c>
      <c r="B6"/>
      <c r="C6"/>
      <c r="D6"/>
      <c r="E6" t="s" s="8"/>
    </row>
    <row r="7">
      <c r="A7"/>
      <c r="B7" t="s">
        <v>39</v>
      </c>
      <c r="C7" s="10">
        <f>B2*0.66</f>
        <v>0.066</v>
      </c>
      <c r="D7" t="s">
        <v>13</v>
      </c>
      <c r="E7" t="s" s="8"/>
    </row>
    <row r="8">
      <c r="A8"/>
      <c r="B8" t="s">
        <v>40</v>
      </c>
      <c r="C8" s="10">
        <f>B2*1</f>
        <v>0.1</v>
      </c>
      <c r="D8" t="s">
        <v>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5">
    <mergeCell ref="A1:D1"/>
    <mergeCell ref="A3:D3"/>
    <mergeCell ref="A5:D5"/>
    <mergeCell ref="B10:D10"/>
    <mergeCell ref="A11:D11"/>
  </mergeCells>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207</v>
      </c>
      <c r="B1"/>
      <c r="C1"/>
      <c r="D1"/>
      <c r="E1" t="s" s="3">
        <v>1</v>
      </c>
    </row>
    <row r="2">
      <c r="A2" t="s" s="4">
        <v>24</v>
      </c>
      <c r="B2" s="12">
        <v>3</v>
      </c>
      <c r="C2" t="s">
        <v>3</v>
      </c>
      <c r="D2" t="s" s="7">
        <v>208</v>
      </c>
      <c r="E2" t="s" s="8"/>
    </row>
    <row r="3">
      <c r="A3" t="s" s="3">
        <v>37</v>
      </c>
      <c r="B3"/>
      <c r="C3"/>
      <c r="D3"/>
      <c r="E3" t="s" s="8"/>
    </row>
    <row r="4">
      <c r="A4"/>
      <c r="B4"/>
      <c r="C4"/>
      <c r="D4"/>
      <c r="E4" t="s" s="8"/>
    </row>
    <row r="5">
      <c r="A5" t="s" s="9">
        <v>209</v>
      </c>
      <c r="B5"/>
      <c r="C5"/>
      <c r="D5"/>
      <c r="E5" t="s" s="8"/>
    </row>
    <row r="6">
      <c r="A6" t="s" s="4">
        <v>6</v>
      </c>
      <c r="B6"/>
      <c r="C6"/>
      <c r="D6"/>
      <c r="E6" t="s" s="8"/>
    </row>
    <row r="7">
      <c r="A7"/>
      <c r="B7" t="s">
        <v>32</v>
      </c>
      <c r="C7" s="10">
        <f>B2*1</f>
        <v>3</v>
      </c>
      <c r="D7" t="s">
        <v>33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22</v>
      </c>
      <c r="B10"/>
      <c r="C10"/>
      <c r="D10"/>
      <c r="E10" t="s" s="8"/>
    </row>
  </sheetData>
  <sheetProtection sheet="1"/>
  <mergeCells count="5">
    <mergeCell ref="A1:D1"/>
    <mergeCell ref="A3:D3"/>
    <mergeCell ref="A5:D5"/>
    <mergeCell ref="B9:D9"/>
    <mergeCell ref="A10:D10"/>
  </mergeCells>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210</v>
      </c>
      <c r="B1"/>
      <c r="C1"/>
      <c r="D1"/>
      <c r="E1" t="s" s="3">
        <v>1</v>
      </c>
    </row>
    <row r="2">
      <c r="A2" t="s" s="4">
        <v>24</v>
      </c>
      <c r="B2" s="12">
        <v>1</v>
      </c>
      <c r="C2" t="s">
        <v>3</v>
      </c>
      <c r="D2" t="s" s="7">
        <v>29</v>
      </c>
      <c r="E2" t="s" s="8"/>
    </row>
    <row r="3">
      <c r="A3"/>
      <c r="B3"/>
      <c r="C3"/>
      <c r="D3"/>
      <c r="E3" t="s" s="8"/>
    </row>
    <row r="4">
      <c r="A4" t="s" s="9">
        <v>211</v>
      </c>
      <c r="B4"/>
      <c r="C4"/>
      <c r="D4"/>
      <c r="E4" t="s" s="8"/>
    </row>
    <row r="5">
      <c r="A5" t="s" s="4">
        <v>6</v>
      </c>
      <c r="B5"/>
      <c r="C5"/>
      <c r="D5"/>
      <c r="E5" t="s" s="8"/>
    </row>
    <row r="6">
      <c r="A6"/>
      <c r="B6" t="s">
        <v>149</v>
      </c>
      <c r="C6" s="10">
        <f>B2*1</f>
        <v>1</v>
      </c>
      <c r="D6" t="s">
        <v>3</v>
      </c>
      <c r="E6" t="s" s="8"/>
    </row>
    <row r="7">
      <c r="A7"/>
      <c r="B7" t="s">
        <v>150</v>
      </c>
      <c r="C7" s="10">
        <f>B2*1</f>
        <v>1</v>
      </c>
      <c r="D7" t="s">
        <v>3</v>
      </c>
      <c r="E7" t="s" s="8"/>
    </row>
    <row r="8">
      <c r="A8"/>
      <c r="B8" t="s">
        <v>153</v>
      </c>
      <c r="C8" s="10">
        <f>B2*1</f>
        <v>1</v>
      </c>
      <c r="D8" t="s">
        <v>3</v>
      </c>
      <c r="E8" t="s" s="8"/>
    </row>
    <row r="9">
      <c r="A9"/>
      <c r="B9" t="s">
        <v>156</v>
      </c>
      <c r="C9" s="10">
        <f>B2*1</f>
        <v>1</v>
      </c>
      <c r="D9" t="s">
        <v>3</v>
      </c>
      <c r="E9" t="s" s="8"/>
    </row>
    <row r="10">
      <c r="A10"/>
      <c r="B10" t="s">
        <v>212</v>
      </c>
      <c r="C10" s="10">
        <f>B2*1</f>
        <v>1</v>
      </c>
      <c r="D10" t="s">
        <v>3</v>
      </c>
      <c r="E10" t="s" s="8"/>
    </row>
    <row r="11">
      <c r="A11"/>
      <c r="B11" t="s">
        <v>213</v>
      </c>
      <c r="C11" s="10">
        <f>B2*1</f>
        <v>1</v>
      </c>
      <c r="D11" t="s">
        <v>3</v>
      </c>
      <c r="E11" t="s" s="8"/>
    </row>
    <row r="12">
      <c r="A12"/>
      <c r="B12" t="s">
        <v>214</v>
      </c>
      <c r="C12" s="10">
        <f>B2*4</f>
        <v>4</v>
      </c>
      <c r="D12" t="s">
        <v>3</v>
      </c>
      <c r="E12" t="s" s="8"/>
    </row>
    <row r="13">
      <c r="A13"/>
      <c r="B13" t="s">
        <v>215</v>
      </c>
      <c r="C13" s="10">
        <f>B2*1</f>
        <v>1</v>
      </c>
      <c r="D13" t="s">
        <v>3</v>
      </c>
      <c r="E13" t="s" s="8"/>
    </row>
    <row r="14">
      <c r="A14"/>
      <c r="B14" t="s">
        <v>216</v>
      </c>
      <c r="C14" s="10">
        <f>B2*4</f>
        <v>4</v>
      </c>
      <c r="D14" t="s">
        <v>3</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
      <c r="D16"/>
      <c r="E16" t="s" s="8"/>
    </row>
    <row r="17">
      <c r="A17" t="s" s="11">
        <v>22</v>
      </c>
      <c r="B17"/>
      <c r="C17"/>
      <c r="D17"/>
      <c r="E17" t="s" s="8"/>
    </row>
  </sheetData>
  <sheetProtection sheet="1"/>
  <mergeCells count="4">
    <mergeCell ref="A1:D1"/>
    <mergeCell ref="A4:D4"/>
    <mergeCell ref="B16:D16"/>
    <mergeCell ref="A17:D17"/>
  </mergeCells>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217</v>
      </c>
      <c r="B1"/>
      <c r="C1"/>
      <c r="D1"/>
      <c r="E1" t="s" s="3">
        <v>1</v>
      </c>
    </row>
    <row r="2">
      <c r="A2" t="s" s="4">
        <v>24</v>
      </c>
      <c r="B2" s="12">
        <v>0.092</v>
      </c>
      <c r="C2" t="s">
        <v>13</v>
      </c>
      <c r="D2" t="s" s="7">
        <v>218</v>
      </c>
      <c r="E2" t="s" s="8"/>
    </row>
    <row r="3">
      <c r="A3"/>
      <c r="B3"/>
      <c r="C3"/>
      <c r="D3"/>
      <c r="E3" t="s" s="8"/>
    </row>
    <row r="4">
      <c r="A4" t="s" s="9">
        <v>219</v>
      </c>
      <c r="B4"/>
      <c r="C4"/>
      <c r="D4"/>
      <c r="E4" t="s" s="8"/>
    </row>
    <row r="5">
      <c r="A5" t="s" s="4">
        <v>6</v>
      </c>
      <c r="B5"/>
      <c r="C5"/>
      <c r="D5"/>
      <c r="E5" t="s" s="8"/>
    </row>
    <row r="6">
      <c r="A6"/>
      <c r="B6" t="s">
        <v>45</v>
      </c>
      <c r="C6" s="10">
        <f>B2*0.3398058252</f>
        <v>0.031262</v>
      </c>
      <c r="D6" t="s">
        <v>13</v>
      </c>
      <c r="E6" t="s" s="8"/>
    </row>
    <row r="7">
      <c r="A7"/>
      <c r="B7" t="s">
        <v>88</v>
      </c>
      <c r="C7" s="10">
        <f>B2*0.2718446602</f>
        <v>0.02501</v>
      </c>
      <c r="D7" t="s">
        <v>13</v>
      </c>
      <c r="E7" t="s" s="8"/>
    </row>
    <row r="8">
      <c r="A8"/>
      <c r="B8" t="s">
        <v>54</v>
      </c>
      <c r="C8" s="10">
        <f>B2*0.0970873786</f>
        <v>0.008932</v>
      </c>
      <c r="D8" t="s">
        <v>33</v>
      </c>
      <c r="E8" t="s" s="8"/>
    </row>
    <row r="9">
      <c r="A9"/>
      <c r="B9" t="s">
        <v>220</v>
      </c>
      <c r="C9" s="10">
        <f>B2*0.2718446602</f>
        <v>0.02501</v>
      </c>
      <c r="D9" t="s">
        <v>13</v>
      </c>
      <c r="E9" t="s" s="8"/>
    </row>
    <row r="10">
      <c r="A10"/>
      <c r="B10" t="s">
        <v>68</v>
      </c>
      <c r="C10" s="10">
        <f>B2*0.0194174757</f>
        <v>0.001786</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221</v>
      </c>
      <c r="B1"/>
      <c r="C1"/>
      <c r="D1"/>
      <c r="E1" t="s" s="3">
        <v>1</v>
      </c>
    </row>
    <row r="2">
      <c r="A2" t="s" s="4">
        <v>24</v>
      </c>
      <c r="B2" s="12">
        <v>4</v>
      </c>
      <c r="C2" t="s">
        <v>3</v>
      </c>
      <c r="D2" t="s" s="7">
        <v>222</v>
      </c>
      <c r="E2" t="s" s="8"/>
    </row>
    <row r="3">
      <c r="A3"/>
      <c r="B3"/>
      <c r="C3"/>
      <c r="D3"/>
      <c r="E3" t="s" s="8"/>
    </row>
    <row r="4">
      <c r="A4" t="s" s="9">
        <v>223</v>
      </c>
      <c r="B4"/>
      <c r="C4"/>
      <c r="D4"/>
      <c r="E4" t="s" s="8"/>
    </row>
    <row r="5">
      <c r="A5" t="s" s="4">
        <v>6</v>
      </c>
      <c r="B5"/>
      <c r="C5"/>
      <c r="D5"/>
      <c r="E5" t="s" s="8"/>
    </row>
    <row r="6">
      <c r="A6"/>
      <c r="B6" t="s">
        <v>224</v>
      </c>
      <c r="C6" s="10">
        <f>B2*1</f>
        <v>4</v>
      </c>
      <c r="D6" t="s">
        <v>13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225</v>
      </c>
      <c r="B1"/>
      <c r="C1"/>
      <c r="D1"/>
      <c r="E1" t="s" s="3">
        <v>1</v>
      </c>
    </row>
    <row r="2">
      <c r="A2" t="s" s="4">
        <v>24</v>
      </c>
      <c r="B2" s="12">
        <v>4</v>
      </c>
      <c r="C2" t="s">
        <v>13</v>
      </c>
      <c r="D2" t="s" s="7">
        <v>226</v>
      </c>
      <c r="E2" t="s" s="8"/>
    </row>
    <row r="3">
      <c r="A3"/>
      <c r="B3"/>
      <c r="C3"/>
      <c r="D3"/>
      <c r="E3" t="s" s="8"/>
    </row>
    <row r="4">
      <c r="A4" t="s" s="9">
        <v>227</v>
      </c>
      <c r="B4"/>
      <c r="C4"/>
      <c r="D4"/>
      <c r="E4" t="s" s="8"/>
    </row>
    <row r="5">
      <c r="A5" t="s" s="4">
        <v>6</v>
      </c>
      <c r="B5"/>
      <c r="C5"/>
      <c r="D5"/>
      <c r="E5" t="s" s="8"/>
    </row>
    <row r="6">
      <c r="A6"/>
      <c r="B6" t="s">
        <v>228</v>
      </c>
      <c r="C6" s="10">
        <f>B2*1</f>
        <v>4</v>
      </c>
      <c r="D6" t="s">
        <v>33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229</v>
      </c>
      <c r="B1"/>
      <c r="C1"/>
      <c r="D1"/>
      <c r="E1" t="s" s="3">
        <v>1</v>
      </c>
    </row>
    <row r="2">
      <c r="A2" t="s" s="4">
        <v>24</v>
      </c>
      <c r="B2" s="12">
        <v>4</v>
      </c>
      <c r="C2" t="s">
        <v>3</v>
      </c>
      <c r="D2" t="s" s="7">
        <v>208</v>
      </c>
      <c r="E2" t="s" s="8"/>
    </row>
    <row r="3">
      <c r="A3"/>
      <c r="B3"/>
      <c r="C3"/>
      <c r="D3"/>
      <c r="E3" t="s" s="8"/>
    </row>
    <row r="4">
      <c r="A4" t="s" s="9">
        <v>230</v>
      </c>
      <c r="B4"/>
      <c r="C4"/>
      <c r="D4"/>
      <c r="E4" t="s" s="8"/>
    </row>
    <row r="5">
      <c r="A5" t="s" s="4">
        <v>6</v>
      </c>
      <c r="B5"/>
      <c r="C5"/>
      <c r="D5"/>
      <c r="E5" t="s" s="8"/>
    </row>
    <row r="6">
      <c r="A6"/>
      <c r="B6" t="s">
        <v>231</v>
      </c>
      <c r="C6" s="10">
        <f>B2*1</f>
        <v>4</v>
      </c>
      <c r="D6" t="s">
        <v>13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232</v>
      </c>
      <c r="B1"/>
      <c r="C1"/>
      <c r="D1"/>
      <c r="E1" t="s" s="3">
        <v>1</v>
      </c>
    </row>
    <row r="2">
      <c r="A2" t="s" s="4">
        <v>24</v>
      </c>
      <c r="B2" s="12">
        <v>4</v>
      </c>
      <c r="C2" t="s">
        <v>13</v>
      </c>
      <c r="D2" t="s" s="7">
        <v>233</v>
      </c>
      <c r="E2" t="s" s="8"/>
    </row>
    <row r="3">
      <c r="A3"/>
      <c r="B3"/>
      <c r="C3"/>
      <c r="D3"/>
      <c r="E3" t="s" s="8"/>
    </row>
    <row r="4">
      <c r="A4" t="s" s="9">
        <v>234</v>
      </c>
      <c r="B4"/>
      <c r="C4"/>
      <c r="D4"/>
      <c r="E4" t="s" s="8"/>
    </row>
    <row r="5">
      <c r="A5" t="s" s="4">
        <v>6</v>
      </c>
      <c r="B5"/>
      <c r="C5"/>
      <c r="D5"/>
      <c r="E5" t="s" s="8"/>
    </row>
    <row r="6">
      <c r="A6"/>
      <c r="B6" t="s">
        <v>235</v>
      </c>
      <c r="C6" s="10">
        <f>B2*0.3857142857</f>
        <v>1.542857</v>
      </c>
      <c r="D6" t="s">
        <v>13</v>
      </c>
      <c r="E6" t="s" s="8"/>
    </row>
    <row r="7">
      <c r="A7"/>
      <c r="B7" t="s">
        <v>102</v>
      </c>
      <c r="C7" s="10">
        <f>B2*0.3571428571</f>
        <v>1.428571</v>
      </c>
      <c r="D7" t="s">
        <v>33</v>
      </c>
      <c r="E7" t="s" s="8"/>
    </row>
    <row r="8">
      <c r="A8"/>
      <c r="B8" t="s">
        <v>70</v>
      </c>
      <c r="C8" s="10">
        <f>B2*0.2571428571</f>
        <v>1.028571</v>
      </c>
      <c r="D8" t="s">
        <v>13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236</v>
      </c>
      <c r="B1"/>
      <c r="C1"/>
      <c r="D1"/>
      <c r="E1" t="s" s="3">
        <v>1</v>
      </c>
    </row>
    <row r="2">
      <c r="A2" t="s" s="4">
        <v>24</v>
      </c>
      <c r="B2" s="12">
        <v>1.542857</v>
      </c>
      <c r="C2" t="s">
        <v>13</v>
      </c>
      <c r="D2" t="s" s="7">
        <v>237</v>
      </c>
      <c r="E2" t="s" s="8"/>
    </row>
    <row r="3">
      <c r="A3"/>
      <c r="B3"/>
      <c r="C3"/>
      <c r="D3"/>
      <c r="E3" t="s" s="8"/>
    </row>
    <row r="4">
      <c r="A4" t="s" s="9">
        <v>238</v>
      </c>
      <c r="B4"/>
      <c r="C4"/>
      <c r="D4"/>
      <c r="E4" t="s" s="8"/>
    </row>
    <row r="5">
      <c r="A5" t="s" s="4">
        <v>6</v>
      </c>
      <c r="B5"/>
      <c r="C5"/>
      <c r="D5"/>
      <c r="E5" t="s" s="8"/>
    </row>
    <row r="6">
      <c r="A6"/>
      <c r="B6" t="s">
        <v>239</v>
      </c>
      <c r="C6" s="10">
        <f>B2*0.2666666667</f>
        <v>0.411429</v>
      </c>
      <c r="D6" t="s">
        <v>13</v>
      </c>
      <c r="E6" t="s" s="8"/>
    </row>
    <row r="7">
      <c r="A7"/>
      <c r="B7" t="s">
        <v>220</v>
      </c>
      <c r="C7" s="10">
        <f>B2*0.2</f>
        <v>0.308571</v>
      </c>
      <c r="D7" t="s">
        <v>13</v>
      </c>
      <c r="E7" t="s" s="8"/>
    </row>
    <row r="8">
      <c r="A8"/>
      <c r="B8" t="s">
        <v>68</v>
      </c>
      <c r="C8" s="10">
        <f>B2*0.0333333333</f>
        <v>0.051429</v>
      </c>
      <c r="D8" t="s">
        <v>13</v>
      </c>
      <c r="E8" t="s" s="8"/>
    </row>
    <row r="9">
      <c r="A9"/>
      <c r="B9" t="s">
        <v>240</v>
      </c>
      <c r="C9" s="10">
        <f>B2*0.3333333333</f>
        <v>0.514286</v>
      </c>
      <c r="D9" t="s">
        <v>13</v>
      </c>
      <c r="E9" t="s" s="8"/>
    </row>
    <row r="10">
      <c r="A10"/>
      <c r="B10" t="s">
        <v>241</v>
      </c>
      <c r="C10" s="10">
        <f>B2*0.1666666667</f>
        <v>0.257143</v>
      </c>
      <c r="D10" t="s">
        <v>33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242</v>
      </c>
      <c r="B1"/>
      <c r="C1"/>
      <c r="D1"/>
      <c r="E1" t="s" s="3">
        <v>1</v>
      </c>
    </row>
    <row r="2">
      <c r="A2" t="s" s="4">
        <v>24</v>
      </c>
      <c r="B2" s="12">
        <v>1</v>
      </c>
      <c r="C2" t="s">
        <v>3</v>
      </c>
      <c r="D2" t="s" s="7">
        <v>243</v>
      </c>
      <c r="E2" t="s" s="8"/>
    </row>
    <row r="3">
      <c r="A3"/>
      <c r="B3"/>
      <c r="C3"/>
      <c r="D3"/>
      <c r="E3" t="s" s="8"/>
    </row>
    <row r="4">
      <c r="A4" t="s" s="9">
        <v>244</v>
      </c>
      <c r="B4"/>
      <c r="C4"/>
      <c r="D4"/>
      <c r="E4" t="s" s="8"/>
    </row>
    <row r="5">
      <c r="A5" t="s" s="4">
        <v>6</v>
      </c>
      <c r="B5"/>
      <c r="C5"/>
      <c r="D5"/>
      <c r="E5" t="s" s="8"/>
    </row>
    <row r="6">
      <c r="A6"/>
      <c r="B6" t="s">
        <v>245</v>
      </c>
      <c r="C6" s="10">
        <f>B2*0.125</f>
        <v>0.125</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246</v>
      </c>
      <c r="B1"/>
      <c r="C1"/>
      <c r="D1"/>
      <c r="E1" t="s" s="3">
        <v>1</v>
      </c>
    </row>
    <row r="2">
      <c r="A2" t="s" s="4">
        <v>24</v>
      </c>
      <c r="B2" s="12">
        <v>0.125</v>
      </c>
      <c r="C2" t="s">
        <v>3</v>
      </c>
      <c r="D2" t="s" s="7">
        <v>247</v>
      </c>
      <c r="E2" t="s" s="8"/>
    </row>
    <row r="3">
      <c r="A3"/>
      <c r="B3"/>
      <c r="C3"/>
      <c r="D3"/>
      <c r="E3" t="s" s="8"/>
    </row>
    <row r="4">
      <c r="A4" t="s" s="9">
        <v>248</v>
      </c>
      <c r="B4"/>
      <c r="C4"/>
      <c r="D4"/>
      <c r="E4" t="s" s="8"/>
    </row>
    <row r="5">
      <c r="A5" t="s" s="4">
        <v>6</v>
      </c>
      <c r="B5"/>
      <c r="C5"/>
      <c r="D5"/>
      <c r="E5" t="s" s="8"/>
    </row>
    <row r="6">
      <c r="A6"/>
      <c r="B6" t="s">
        <v>249</v>
      </c>
      <c r="C6" s="10">
        <f>B2*0.35</f>
        <v>0.04375</v>
      </c>
      <c r="D6" t="s">
        <v>13</v>
      </c>
      <c r="E6" t="s" s="8"/>
    </row>
    <row r="7">
      <c r="A7"/>
      <c r="B7" t="s">
        <v>250</v>
      </c>
      <c r="C7" s="10">
        <f>B2*10</f>
        <v>1.25</v>
      </c>
      <c r="D7" t="s">
        <v>3</v>
      </c>
      <c r="E7" t="s" s="8"/>
    </row>
    <row r="8">
      <c r="A8"/>
      <c r="B8" t="s">
        <v>251</v>
      </c>
      <c r="C8" s="10">
        <f>B2*0.3333333333</f>
        <v>0.041667</v>
      </c>
      <c r="D8" t="s">
        <v>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24</v>
      </c>
      <c r="B2" s="12">
        <v>0.066</v>
      </c>
      <c r="C2" t="s">
        <v>13</v>
      </c>
      <c r="D2" t="s" s="7">
        <v>42</v>
      </c>
      <c r="E2" t="s" s="8"/>
    </row>
    <row r="3">
      <c r="A3" t="s" s="3">
        <v>37</v>
      </c>
      <c r="B3"/>
      <c r="C3"/>
      <c r="D3"/>
      <c r="E3" t="s" s="8"/>
    </row>
    <row r="4">
      <c r="A4"/>
      <c r="B4"/>
      <c r="C4"/>
      <c r="D4"/>
      <c r="E4" t="s" s="8"/>
    </row>
    <row r="5">
      <c r="A5" t="s" s="9">
        <v>43</v>
      </c>
      <c r="B5"/>
      <c r="C5"/>
      <c r="D5"/>
      <c r="E5" t="s" s="8"/>
    </row>
    <row r="6">
      <c r="A6" t="s" s="4">
        <v>6</v>
      </c>
      <c r="B6"/>
      <c r="C6"/>
      <c r="D6"/>
      <c r="E6" t="s" s="8"/>
    </row>
    <row r="7">
      <c r="A7"/>
      <c r="B7" t="s">
        <v>44</v>
      </c>
      <c r="C7" s="10">
        <f>B2*9.0909090909</f>
        <v>0.6</v>
      </c>
      <c r="D7" t="s">
        <v>3</v>
      </c>
      <c r="E7" t="s" s="8"/>
    </row>
    <row r="8">
      <c r="A8"/>
      <c r="B8" t="s">
        <v>45</v>
      </c>
      <c r="C8" s="10">
        <f>B2*0.2272727273</f>
        <v>0.015</v>
      </c>
      <c r="D8" t="s">
        <v>13</v>
      </c>
      <c r="E8" t="s" s="8"/>
    </row>
    <row r="9">
      <c r="A9"/>
      <c r="B9" t="s">
        <v>46</v>
      </c>
      <c r="C9" s="10">
        <f>B2*0.1363636364</f>
        <v>0.009</v>
      </c>
      <c r="D9" t="s">
        <v>13</v>
      </c>
      <c r="E9" t="s" s="8"/>
    </row>
    <row r="10">
      <c r="A10"/>
      <c r="B10" t="s">
        <v>47</v>
      </c>
      <c r="C10" s="10">
        <f>B2*0.0545454545</f>
        <v>0.0036</v>
      </c>
      <c r="D10" t="s">
        <v>13</v>
      </c>
      <c r="E10" t="s" s="8"/>
    </row>
    <row r="11">
      <c r="A11"/>
      <c r="B11" t="s">
        <v>48</v>
      </c>
      <c r="C11" s="10">
        <f>B2*0.0363636364</f>
        <v>0.0024</v>
      </c>
      <c r="D11" t="s">
        <v>13</v>
      </c>
      <c r="E11" t="s" s="8"/>
    </row>
    <row r="12">
      <c r="A12"/>
      <c r="B12"/>
      <c r="C12"/>
      <c r="D12"/>
      <c r="E12" t="s" s="8"/>
    </row>
    <row r="13">
      <c r="A13"/>
      <c r="B13"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
      <c r="D13"/>
      <c r="E13" t="s" s="8"/>
    </row>
    <row r="14">
      <c r="A14" t="s" s="11">
        <v>22</v>
      </c>
      <c r="B14"/>
      <c r="C14"/>
      <c r="D14"/>
      <c r="E14" t="s" s="8"/>
    </row>
  </sheetData>
  <sheetProtection sheet="1"/>
  <mergeCells count="5">
    <mergeCell ref="A1:D1"/>
    <mergeCell ref="A3:D3"/>
    <mergeCell ref="A5:D5"/>
    <mergeCell ref="B13:D13"/>
    <mergeCell ref="A14:D14"/>
  </mergeCells>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252</v>
      </c>
      <c r="B1"/>
      <c r="C1"/>
      <c r="D1"/>
      <c r="E1" t="s" s="3">
        <v>1</v>
      </c>
    </row>
    <row r="2">
      <c r="A2" t="s" s="4">
        <v>24</v>
      </c>
      <c r="B2" s="12">
        <v>4</v>
      </c>
      <c r="C2" t="s">
        <v>3</v>
      </c>
      <c r="D2" t="s" s="7">
        <v>253</v>
      </c>
      <c r="E2" t="s" s="8"/>
    </row>
    <row r="3">
      <c r="A3"/>
      <c r="B3"/>
      <c r="C3"/>
      <c r="D3"/>
      <c r="E3" t="s" s="8"/>
    </row>
    <row r="4">
      <c r="A4" t="s" s="9">
        <v>254</v>
      </c>
      <c r="B4"/>
      <c r="C4"/>
      <c r="D4"/>
      <c r="E4" t="s" s="8"/>
    </row>
    <row r="5">
      <c r="A5" t="s" s="4">
        <v>6</v>
      </c>
      <c r="B5"/>
      <c r="C5"/>
      <c r="D5"/>
      <c r="E5" t="s" s="8"/>
    </row>
    <row r="6">
      <c r="A6"/>
      <c r="B6" t="s">
        <v>255</v>
      </c>
      <c r="C6" s="10">
        <f>B2*1</f>
        <v>4</v>
      </c>
      <c r="D6" t="s">
        <v>13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256</v>
      </c>
      <c r="B1"/>
      <c r="C1"/>
      <c r="D1"/>
      <c r="E1" t="s" s="3">
        <v>1</v>
      </c>
    </row>
    <row r="2">
      <c r="A2" t="s" s="4">
        <v>24</v>
      </c>
      <c r="B2" s="12">
        <v>4</v>
      </c>
      <c r="C2" t="s">
        <v>13</v>
      </c>
      <c r="D2" t="s" s="7">
        <v>226</v>
      </c>
      <c r="E2" t="s" s="8"/>
    </row>
    <row r="3">
      <c r="A3"/>
      <c r="B3"/>
      <c r="C3"/>
      <c r="D3"/>
      <c r="E3" t="s" s="8"/>
    </row>
    <row r="4">
      <c r="A4" t="s" s="9">
        <v>257</v>
      </c>
      <c r="B4"/>
      <c r="C4"/>
      <c r="D4"/>
      <c r="E4" t="s" s="8"/>
    </row>
    <row r="5">
      <c r="A5" t="s" s="4">
        <v>6</v>
      </c>
      <c r="B5"/>
      <c r="C5"/>
      <c r="D5"/>
      <c r="E5" t="s" s="8"/>
    </row>
    <row r="6">
      <c r="A6"/>
      <c r="B6" t="s">
        <v>258</v>
      </c>
      <c r="C6" s="10">
        <f>B2*1</f>
        <v>4</v>
      </c>
      <c r="D6" t="s">
        <v>33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259</v>
      </c>
      <c r="B1"/>
      <c r="C1"/>
      <c r="D1"/>
      <c r="E1" t="s" s="3">
        <v>1</v>
      </c>
    </row>
    <row r="2">
      <c r="A2" t="s" s="4">
        <v>24</v>
      </c>
      <c r="B2" s="12">
        <v>2</v>
      </c>
      <c r="C2" t="s">
        <v>3</v>
      </c>
      <c r="D2" t="s" s="7">
        <v>208</v>
      </c>
      <c r="E2" t="s" s="8"/>
    </row>
    <row r="3">
      <c r="A3"/>
      <c r="B3"/>
      <c r="C3"/>
      <c r="D3"/>
      <c r="E3" t="s" s="8"/>
    </row>
    <row r="4">
      <c r="A4" t="s" s="9">
        <v>260</v>
      </c>
      <c r="B4"/>
      <c r="C4"/>
      <c r="D4"/>
      <c r="E4" t="s" s="8"/>
    </row>
    <row r="5">
      <c r="A5" t="s" s="4">
        <v>6</v>
      </c>
      <c r="B5"/>
      <c r="C5"/>
      <c r="D5"/>
      <c r="E5" t="s" s="8"/>
    </row>
    <row r="6">
      <c r="A6"/>
      <c r="B6" t="s">
        <v>261</v>
      </c>
      <c r="C6" s="10">
        <f>B2*1</f>
        <v>2</v>
      </c>
      <c r="D6" t="s">
        <v>33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22</v>
      </c>
      <c r="B9"/>
      <c r="C9"/>
      <c r="D9"/>
      <c r="E9" t="s" s="8"/>
    </row>
  </sheetData>
  <sheetProtection sheet="1"/>
  <mergeCells count="4">
    <mergeCell ref="A1:D1"/>
    <mergeCell ref="A4:D4"/>
    <mergeCell ref="B8:D8"/>
    <mergeCell ref="A9:D9"/>
  </mergeCells>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262</v>
      </c>
      <c r="B1"/>
      <c r="C1"/>
      <c r="D1"/>
      <c r="E1" t="s" s="3">
        <v>1</v>
      </c>
    </row>
    <row r="2">
      <c r="A2" t="s" s="4">
        <v>24</v>
      </c>
      <c r="B2" s="12">
        <v>2</v>
      </c>
      <c r="C2" t="s">
        <v>33</v>
      </c>
      <c r="D2" t="s" s="7">
        <v>263</v>
      </c>
      <c r="E2" t="s" s="8"/>
    </row>
    <row r="3">
      <c r="A3"/>
      <c r="B3"/>
      <c r="C3"/>
      <c r="D3"/>
      <c r="E3" t="s" s="8"/>
    </row>
    <row r="4">
      <c r="A4" t="s" s="9">
        <v>264</v>
      </c>
      <c r="B4"/>
      <c r="C4"/>
      <c r="D4"/>
      <c r="E4" t="s" s="8"/>
    </row>
    <row r="5">
      <c r="A5" t="s" s="4">
        <v>6</v>
      </c>
      <c r="B5"/>
      <c r="C5"/>
      <c r="D5"/>
      <c r="E5" t="s" s="8"/>
    </row>
    <row r="6">
      <c r="A6"/>
      <c r="B6" t="s">
        <v>265</v>
      </c>
      <c r="C6" s="10">
        <f>B2*0.3333333333</f>
        <v>0.666667</v>
      </c>
      <c r="D6" t="s">
        <v>33</v>
      </c>
      <c r="E6" t="s" s="8"/>
    </row>
    <row r="7">
      <c r="A7"/>
      <c r="B7" t="s">
        <v>266</v>
      </c>
      <c r="C7" s="10">
        <f>B2*0.3333333333</f>
        <v>0.666667</v>
      </c>
      <c r="D7" t="s">
        <v>33</v>
      </c>
      <c r="E7" t="s" s="8"/>
    </row>
    <row r="8">
      <c r="A8"/>
      <c r="B8" t="s">
        <v>123</v>
      </c>
      <c r="C8" s="10">
        <f>B2*0.3333333333</f>
        <v>0.666667</v>
      </c>
      <c r="D8" t="s">
        <v>33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xl/worksheets/sheet5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267</v>
      </c>
      <c r="B1"/>
      <c r="C1"/>
      <c r="D1"/>
      <c r="E1" t="s" s="3">
        <v>1</v>
      </c>
    </row>
    <row r="2">
      <c r="A2" t="s" s="4">
        <v>24</v>
      </c>
      <c r="B2" s="12">
        <v>2</v>
      </c>
      <c r="C2" t="s">
        <v>3</v>
      </c>
      <c r="D2" t="s" s="7">
        <v>29</v>
      </c>
      <c r="E2" t="s" s="8"/>
    </row>
    <row r="3">
      <c r="A3"/>
      <c r="B3"/>
      <c r="C3"/>
      <c r="D3"/>
      <c r="E3" t="s" s="8"/>
    </row>
    <row r="4">
      <c r="A4" t="s" s="9">
        <v>268</v>
      </c>
      <c r="B4"/>
      <c r="C4"/>
      <c r="D4"/>
      <c r="E4" t="s" s="8"/>
    </row>
    <row r="5">
      <c r="A5" t="s" s="4">
        <v>6</v>
      </c>
      <c r="B5"/>
      <c r="C5"/>
      <c r="D5"/>
      <c r="E5" t="s" s="8"/>
    </row>
    <row r="6">
      <c r="A6"/>
      <c r="B6" t="s">
        <v>149</v>
      </c>
      <c r="C6" s="10">
        <f>B2*1</f>
        <v>2</v>
      </c>
      <c r="D6" t="s">
        <v>3</v>
      </c>
      <c r="E6" t="s" s="8"/>
    </row>
    <row r="7">
      <c r="A7"/>
      <c r="B7" t="s">
        <v>150</v>
      </c>
      <c r="C7" s="10">
        <f>B2*1</f>
        <v>2</v>
      </c>
      <c r="D7" t="s">
        <v>3</v>
      </c>
      <c r="E7" t="s" s="8"/>
    </row>
    <row r="8">
      <c r="A8"/>
      <c r="B8" t="s">
        <v>153</v>
      </c>
      <c r="C8" s="10">
        <f>B2*2</f>
        <v>4</v>
      </c>
      <c r="D8" t="s">
        <v>3</v>
      </c>
      <c r="E8" t="s" s="8"/>
    </row>
    <row r="9">
      <c r="A9"/>
      <c r="B9" t="s">
        <v>215</v>
      </c>
      <c r="C9" s="10">
        <f>B2*1</f>
        <v>2</v>
      </c>
      <c r="D9" t="s">
        <v>3</v>
      </c>
      <c r="E9" t="s" s="8"/>
    </row>
    <row r="10">
      <c r="A10"/>
      <c r="B10" t="s">
        <v>156</v>
      </c>
      <c r="C10" s="10">
        <f>B2*1</f>
        <v>2</v>
      </c>
      <c r="D10" t="s">
        <v>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22</v>
      </c>
      <c r="B13"/>
      <c r="C13"/>
      <c r="D13"/>
      <c r="E13" t="s" s="8"/>
    </row>
  </sheetData>
  <sheetProtection sheet="1"/>
  <mergeCells count="4">
    <mergeCell ref="A1:D1"/>
    <mergeCell ref="A4:D4"/>
    <mergeCell ref="B12:D12"/>
    <mergeCell ref="A13:D13"/>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24</v>
      </c>
      <c r="B2" s="12">
        <v>3.009833</v>
      </c>
      <c r="C2" t="s">
        <v>33</v>
      </c>
      <c r="D2" t="s" s="7">
        <v>50</v>
      </c>
      <c r="E2" t="s" s="8"/>
    </row>
    <row r="3">
      <c r="A3" t="s" s="3">
        <v>51</v>
      </c>
      <c r="B3"/>
      <c r="C3"/>
      <c r="D3"/>
      <c r="E3" t="s" s="8"/>
    </row>
    <row r="4">
      <c r="A4"/>
      <c r="B4"/>
      <c r="C4"/>
      <c r="D4"/>
      <c r="E4" t="s" s="8"/>
    </row>
    <row r="5">
      <c r="A5" t="s" s="9">
        <v>52</v>
      </c>
      <c r="B5"/>
      <c r="C5"/>
      <c r="D5"/>
      <c r="E5" t="s" s="8"/>
    </row>
    <row r="6">
      <c r="A6" t="s" s="4">
        <v>6</v>
      </c>
      <c r="B6"/>
      <c r="C6"/>
      <c r="D6"/>
      <c r="E6" t="s" s="8"/>
    </row>
    <row r="7">
      <c r="A7"/>
      <c r="B7" t="s">
        <v>53</v>
      </c>
      <c r="C7" s="10">
        <f>B2*0.7155172414</f>
        <v>2.153588</v>
      </c>
      <c r="D7" t="s">
        <v>13</v>
      </c>
      <c r="E7" t="s" s="8"/>
    </row>
    <row r="8">
      <c r="A8"/>
      <c r="B8" t="s">
        <v>54</v>
      </c>
      <c r="C8" s="10">
        <f>B2*0.2862068966</f>
        <v>0.861435</v>
      </c>
      <c r="D8" t="s">
        <v>33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5">
    <mergeCell ref="A1:D1"/>
    <mergeCell ref="A3:D3"/>
    <mergeCell ref="A5:D5"/>
    <mergeCell ref="B10:D10"/>
    <mergeCell ref="A11:D11"/>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55</v>
      </c>
      <c r="B1"/>
      <c r="C1"/>
      <c r="D1"/>
      <c r="E1" t="s" s="3">
        <v>1</v>
      </c>
    </row>
    <row r="2">
      <c r="A2" t="s" s="4">
        <v>24</v>
      </c>
      <c r="B2" s="12">
        <v>2.153588</v>
      </c>
      <c r="C2" t="s">
        <v>13</v>
      </c>
      <c r="D2" t="s" s="7">
        <v>56</v>
      </c>
      <c r="E2" t="s" s="8"/>
    </row>
    <row r="3">
      <c r="A3" t="s" s="3">
        <v>51</v>
      </c>
      <c r="B3"/>
      <c r="C3"/>
      <c r="D3"/>
      <c r="E3" t="s" s="8"/>
    </row>
    <row r="4">
      <c r="A4"/>
      <c r="B4"/>
      <c r="C4"/>
      <c r="D4"/>
      <c r="E4" t="s" s="8"/>
    </row>
    <row r="5">
      <c r="A5" t="s" s="9">
        <v>57</v>
      </c>
      <c r="B5"/>
      <c r="C5"/>
      <c r="D5"/>
      <c r="E5" t="s" s="8"/>
    </row>
    <row r="6">
      <c r="A6" t="s" s="4">
        <v>6</v>
      </c>
      <c r="B6"/>
      <c r="C6"/>
      <c r="D6"/>
      <c r="E6" t="s" s="8"/>
    </row>
    <row r="7">
      <c r="A7"/>
      <c r="B7" t="s">
        <v>58</v>
      </c>
      <c r="C7" s="10">
        <f>B2*0.6</f>
        <v>1.292153</v>
      </c>
      <c r="D7" t="s">
        <v>13</v>
      </c>
      <c r="E7" t="s" s="8"/>
    </row>
    <row r="8">
      <c r="A8"/>
      <c r="B8" t="s">
        <v>59</v>
      </c>
      <c r="C8" s="10">
        <f>B2*2.4096385542</f>
        <v>5.189368</v>
      </c>
      <c r="D8" t="s">
        <v>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5">
    <mergeCell ref="A1:D1"/>
    <mergeCell ref="A3:D3"/>
    <mergeCell ref="A5:D5"/>
    <mergeCell ref="B10:D10"/>
    <mergeCell ref="A11:D11"/>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60</v>
      </c>
      <c r="B1"/>
      <c r="C1"/>
      <c r="D1"/>
      <c r="E1" t="s" s="3">
        <v>1</v>
      </c>
    </row>
    <row r="2">
      <c r="A2" t="s" s="4">
        <v>24</v>
      </c>
      <c r="B2" s="12">
        <v>5.192648</v>
      </c>
      <c r="C2" t="s">
        <v>3</v>
      </c>
      <c r="D2" t="s" s="7">
        <v>61</v>
      </c>
      <c r="E2" t="s" s="8"/>
    </row>
    <row r="3">
      <c r="A3" t="s" s="3">
        <v>62</v>
      </c>
      <c r="B3"/>
      <c r="C3"/>
      <c r="D3"/>
      <c r="E3" t="s" s="8"/>
    </row>
    <row r="4">
      <c r="A4"/>
      <c r="B4"/>
      <c r="C4"/>
      <c r="D4"/>
      <c r="E4" t="s" s="8"/>
    </row>
    <row r="5">
      <c r="A5" t="s" s="9">
        <v>63</v>
      </c>
      <c r="B5"/>
      <c r="C5"/>
      <c r="D5"/>
      <c r="E5" t="s" s="8"/>
    </row>
    <row r="6">
      <c r="A6" t="s" s="4">
        <v>6</v>
      </c>
      <c r="B6"/>
      <c r="C6"/>
      <c r="D6"/>
      <c r="E6" t="s" s="8"/>
    </row>
    <row r="7">
      <c r="A7"/>
      <c r="B7" t="s">
        <v>64</v>
      </c>
      <c r="C7" s="10">
        <f>B2*1</f>
        <v>5.192648</v>
      </c>
      <c r="D7" t="s">
        <v>13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22</v>
      </c>
      <c r="B10"/>
      <c r="C10"/>
      <c r="D10"/>
      <c r="E10" t="s" s="8"/>
    </row>
  </sheetData>
  <sheetProtection sheet="1"/>
  <mergeCells count="5">
    <mergeCell ref="A1:D1"/>
    <mergeCell ref="A3:D3"/>
    <mergeCell ref="A5:D5"/>
    <mergeCell ref="B9:D9"/>
    <mergeCell ref="A10:D10"/>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65</v>
      </c>
      <c r="B1"/>
      <c r="C1"/>
      <c r="D1"/>
      <c r="E1" t="s" s="3">
        <v>1</v>
      </c>
    </row>
    <row r="2">
      <c r="A2" t="s" s="4">
        <v>24</v>
      </c>
      <c r="B2" s="12">
        <v>0.047833</v>
      </c>
      <c r="C2" t="s">
        <v>13</v>
      </c>
      <c r="D2" t="s" s="7">
        <v>66</v>
      </c>
      <c r="E2" t="s" s="8"/>
    </row>
    <row r="3">
      <c r="A3"/>
      <c r="B3"/>
      <c r="C3"/>
      <c r="D3"/>
      <c r="E3" t="s" s="8"/>
    </row>
    <row r="4">
      <c r="A4" t="s" s="9">
        <v>67</v>
      </c>
      <c r="B4"/>
      <c r="C4"/>
      <c r="D4"/>
      <c r="E4" t="s" s="8"/>
    </row>
    <row r="5">
      <c r="A5" t="s" s="4">
        <v>6</v>
      </c>
      <c r="B5"/>
      <c r="C5"/>
      <c r="D5"/>
      <c r="E5" t="s" s="8"/>
    </row>
    <row r="6">
      <c r="A6"/>
      <c r="B6" t="s">
        <v>68</v>
      </c>
      <c r="C6" s="10">
        <f>B2*0.4146341463</f>
        <v>0.019833</v>
      </c>
      <c r="D6" t="s">
        <v>13</v>
      </c>
      <c r="E6" t="s" s="8"/>
    </row>
    <row r="7">
      <c r="A7"/>
      <c r="B7" t="s">
        <v>69</v>
      </c>
      <c r="C7" s="10">
        <f>B2*0.1463414634</f>
        <v>0.007</v>
      </c>
      <c r="D7" t="s">
        <v>13</v>
      </c>
      <c r="E7" t="s" s="8"/>
    </row>
    <row r="8">
      <c r="A8"/>
      <c r="B8" t="s">
        <v>70</v>
      </c>
      <c r="C8" s="10">
        <f>B2*0.4390243902</f>
        <v>0.021</v>
      </c>
      <c r="D8" t="s">
        <v>13</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22</v>
      </c>
      <c r="B11"/>
      <c r="C11"/>
      <c r="D11"/>
      <c r="E11" t="s" s="8"/>
    </row>
  </sheetData>
  <sheetProtection sheet="1"/>
  <mergeCells count="4">
    <mergeCell ref="A1:D1"/>
    <mergeCell ref="A4:D4"/>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2026-09-15T11:10:04Z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2026-09-15T11:10:04Z</dcterms:modified>
  <cp:revision>1</cp:revision>
</cp:coreProperties>
</file>