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<sst xmlns="http://schemas.openxmlformats.org/spreadsheetml/2006/main" count="85" uniqueCount="85">
  <si>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</si>
  <si>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</si>
  <si>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</si>
  <si>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</si>
  <si>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</si>
  <si>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</si>
  <si>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</si>
  <si>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</si>
  <si>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</si>
  <si>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</si>
  <si>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</si>
  <si>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</si>
  <si>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</si>
  <si>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</si>
  <si>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</si>
  <si>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</si>
  <si>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</si>
  <si>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</si>
  <si>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</si>
  <si>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</si>
  <si>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</si>
  <si>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</si>
  <si>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</si>
  <si>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</si>
  <si>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</si>
  <si>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</si>
  <si>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</si>
  <si>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</si>
  <si>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</si>
  <si>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</si>
  <si>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</si>
  <si>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</si>
  <si>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</si>
  <si>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</si>
  <si>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</si>
  <si>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</si>
  <si>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</si>
  <si>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</si>
  <si>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</si>
  <si>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</si>
  <si>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</si>
  <si>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</si>
  <si>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</si>
  <si>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</si>
  <si>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</si>
  <si>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</si>
  <si>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</si>
  <si>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</si>
  <si>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</si>
  <si>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</si>
  <si>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</si>
  <si>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</si>
  <si>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</si>
  <si>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</si>
  <si>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</si>
  <si>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</si>
  <si>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</si>
  <si>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</si>
  <si>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</si>
  <si>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</si>
  <si>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</si>
  <si>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</si>
  <si>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</si>
  <si>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(b)</t>
  </si>
  <si>
    <t xml:space="preserve">        ↳ NOUGAT (b,fourage nougat glacé)</t>
  </si>
  <si>
    <t xml:space="preserve">            ↳ CARAMEL BLOND (nougat) (conv.)</t>
  </si>
  <si>
    <t>conversion</t>
  </si>
  <si>
    <t xml:space="preserve">            ↳ AMANDES FFILES</t>
  </si>
  <si>
    <t>matiere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</si>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</sst>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E7*13.3119</f>
        <v>2.396142</v>
      </c>
    </row>
    <row r="8">
      <c r="A8" t="s" s="8">
        <v>16</v>
      </c>
      <c r="B8" t="s">
        <v>17</v>
      </c>
      <c r="C8" t="s">
        <v>18</v>
      </c>
      <c r="D8" s="4">
        <v>0.036</v>
      </c>
      <c r="E8" s="6">
        <f>D8*$B$2</f>
        <v>0.036</v>
      </c>
      <c r="F8" t="s">
        <v>19</v>
      </c>
      <c r="G8" s="9">
        <f>E8*3.9514</f>
        <v>0.14225</v>
      </c>
    </row>
    <row r="9">
      <c r="A9" t="s" s="8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15</v>
      </c>
      <c r="G9" s="9">
        <f>E9*2.5335</f>
        <v>2.5335</v>
      </c>
    </row>
    <row r="10">
      <c r="A10" t="s" s="8">
        <v>22</v>
      </c>
      <c r="B10" t="s">
        <v>23</v>
      </c>
      <c r="C10" t="s">
        <v>24</v>
      </c>
      <c r="D10" s="4">
        <v>0.216</v>
      </c>
      <c r="E10" s="6">
        <f>D10*$B$2</f>
        <v>0.216</v>
      </c>
      <c r="F10" t="s">
        <v>19</v>
      </c>
      <c r="G10" s="9">
        <f>E10*7.13934</f>
        <v>1.542097</v>
      </c>
    </row>
    <row r="11">
      <c r="A11" t="s" s="8">
        <v>25</v>
      </c>
      <c r="B11" t="s">
        <v>26</v>
      </c>
      <c r="C11" t="s">
        <v>24</v>
      </c>
      <c r="D11" s="4">
        <v>0.36</v>
      </c>
      <c r="E11" s="6">
        <f>D11*$B$2</f>
        <v>0.36</v>
      </c>
      <c r="F11" t="s">
        <v>19</v>
      </c>
      <c r="G11" s="9">
        <f>E11*3.2722</f>
        <v>1.177992</v>
      </c>
    </row>
    <row r="12">
      <c r="A12" t="s" s="8">
        <v>27</v>
      </c>
      <c r="B12" t="s">
        <v>28</v>
      </c>
      <c r="C12" t="s">
        <v>29</v>
      </c>
      <c r="D12" s="4">
        <v>4</v>
      </c>
      <c r="E12" s="6">
        <f>D12*$B$2</f>
        <v>4</v>
      </c>
      <c r="F12" t="s">
        <v>3</v>
      </c>
      <c r="G12" s="9">
        <f>E12*0.27</f>
        <v>1.08</v>
      </c>
    </row>
    <row r="13">
      <c r="A13" t="s" s="8">
        <v>30</v>
      </c>
      <c r="B13" t="s">
        <v>31</v>
      </c>
      <c r="C13" t="s">
        <v>32</v>
      </c>
      <c r="D13" s="4">
        <v>0.0576</v>
      </c>
      <c r="E13" s="6">
        <f>D13*$B$2</f>
        <v>0.0576</v>
      </c>
      <c r="F13" t="s">
        <v>15</v>
      </c>
      <c r="G13" s="9">
        <f>E13*0.003</f>
        <v>0.000173</v>
      </c>
    </row>
    <row r="14">
      <c r="A14" t="s" s="8">
        <v>33</v>
      </c>
      <c r="B14" t="s">
        <v>34</v>
      </c>
      <c r="C14" t="s">
        <v>35</v>
      </c>
      <c r="D14" s="4">
        <v>0.0576</v>
      </c>
      <c r="E14" s="6">
        <f>D14*$B$2</f>
        <v>0.0576</v>
      </c>
      <c r="F14" t="s">
        <v>19</v>
      </c>
      <c r="G14" s="9">
        <f>E14*4.0406</f>
        <v>0.232739</v>
      </c>
    </row>
    <row r="15">
      <c r="A15" t="s" s="8">
        <v>36</v>
      </c>
      <c r="B15" t="s">
        <v>37</v>
      </c>
      <c r="C15" t="s">
        <v>35</v>
      </c>
      <c r="D15" s="4">
        <v>0.6048</v>
      </c>
      <c r="E15" s="6">
        <f>D15*$B$2</f>
        <v>0.6048</v>
      </c>
      <c r="F15" t="s">
        <v>19</v>
      </c>
      <c r="G15" s="9">
        <f>E15*0.95</f>
        <v>0.57456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3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4</v>
      </c>
      <c r="C7" t="s">
        <v>55</v>
      </c>
      <c r="D7" t="s" s="12">
        <v>56</v>
      </c>
      <c r="E7" t="s" s="12">
        <v>57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'Besoins'!$B$2*2.8</f>
        <v>2.8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'Besoins'!$B$2*2.8</f>
        <v>2.8</v>
      </c>
      <c r="E3" t="s">
        <v>19</v>
      </c>
    </row>
    <row r="4">
      <c r="A4">
        <v>2</v>
      </c>
      <c r="B4" t="s">
        <v>64</v>
      </c>
      <c r="C4" t="s">
        <v>62</v>
      </c>
      <c r="D4" s="6">
        <f>'Besoins'!$B$2*1.08</f>
        <v>1.08</v>
      </c>
      <c r="E4" t="s">
        <v>19</v>
      </c>
    </row>
    <row r="5">
      <c r="A5">
        <v>3</v>
      </c>
      <c r="B5" t="s">
        <v>65</v>
      </c>
      <c r="C5" t="s">
        <v>66</v>
      </c>
      <c r="D5" s="6">
        <f>'Besoins'!$B$2*0.288</f>
        <v>0.288</v>
      </c>
      <c r="E5" t="s">
        <v>19</v>
      </c>
    </row>
    <row r="6">
      <c r="A6">
        <v>3</v>
      </c>
      <c r="B6" t="s">
        <v>67</v>
      </c>
      <c r="C6" t="s">
        <v>68</v>
      </c>
      <c r="D6" s="6">
        <f>'Besoins'!$B$2*0.216</f>
        <v>0.216</v>
      </c>
      <c r="E6" t="s">
        <v>19</v>
      </c>
    </row>
    <row r="7">
      <c r="A7">
        <v>3</v>
      </c>
      <c r="B7" t="s">
        <v>69</v>
      </c>
      <c r="C7" t="s">
        <v>68</v>
      </c>
      <c r="D7" s="6">
        <f>'Besoins'!$B$2*0.036</f>
        <v>0.036</v>
      </c>
      <c r="E7" t="s">
        <v>19</v>
      </c>
    </row>
    <row r="8">
      <c r="A8">
        <v>3</v>
      </c>
      <c r="B8" t="s">
        <v>70</v>
      </c>
      <c r="C8" t="s">
        <v>68</v>
      </c>
      <c r="D8" s="6">
        <f>'Besoins'!$B$2*0.36</f>
        <v>0.36</v>
      </c>
      <c r="E8" t="s">
        <v>19</v>
      </c>
    </row>
    <row r="9">
      <c r="A9">
        <v>3</v>
      </c>
      <c r="B9" t="s">
        <v>71</v>
      </c>
      <c r="C9" t="s">
        <v>68</v>
      </c>
      <c r="D9" s="6">
        <f>'Besoins'!$B$2*0.18</f>
        <v>0.18</v>
      </c>
      <c r="E9" t="s">
        <v>15</v>
      </c>
    </row>
    <row r="10">
      <c r="A10">
        <v>2</v>
      </c>
      <c r="B10" t="s">
        <v>72</v>
      </c>
      <c r="C10" t="s">
        <v>68</v>
      </c>
      <c r="D10" s="6">
        <f>'Besoins'!$B$2*1</f>
        <v>1</v>
      </c>
      <c r="E10" t="s">
        <v>15</v>
      </c>
    </row>
    <row r="11">
      <c r="A11">
        <v>2</v>
      </c>
      <c r="B11" t="s">
        <v>73</v>
      </c>
      <c r="C11" t="s">
        <v>62</v>
      </c>
      <c r="D11" s="6">
        <f>'Besoins'!$B$2*0.72</f>
        <v>0.72</v>
      </c>
      <c r="E11" t="s">
        <v>19</v>
      </c>
    </row>
    <row r="12">
      <c r="A12">
        <v>3</v>
      </c>
      <c r="B12" t="s">
        <v>74</v>
      </c>
      <c r="C12" t="s">
        <v>66</v>
      </c>
      <c r="D12" s="6">
        <f>'Besoins'!$B$2*8</f>
        <v>8</v>
      </c>
      <c r="E12" t="s">
        <v>3</v>
      </c>
    </row>
    <row r="13">
      <c r="A13">
        <v>3</v>
      </c>
      <c r="B13" t="s">
        <v>75</v>
      </c>
      <c r="C13" t="s">
        <v>68</v>
      </c>
      <c r="D13" s="6">
        <f>'Besoins'!$B$2*0.432</f>
        <v>0.432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 t="s" s="16">
        <v>81</v>
      </c>
      <c r="B14" t="str" s="12">
        <f>"[MONTER] "&amp;Procedure!D5</f>
        <v>[MONTER] 14 blancs d'œufs en neige</v>
      </c>
      <c r="C14"/>
      <c r="D14"/>
    </row>
    <row r="15">
      <c r="A15"/>
      <c r="B15" t="str" s="15">
        <f>"ℹ "&amp;Procedure!E5</f>
        <v>ℹ</v>
      </c>
      <c r="C15"/>
      <c r="D15"/>
    </row>
    <row r="16">
      <c r="A16" t="s" s="16">
        <v>82</v>
      </c>
      <c r="B16" t="str" s="12">
        <f>"[COUCHER] "&amp;Procedure!D6</f>
        <v>[COUCHER] À la poche selon la forme souhaitée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 t="s" s="16">
        <v>83</v>
      </c>
      <c r="B18" t="str" s="12">
        <f>"[SÉCHER] "&amp;Procedure!D7</f>
        <v>[SÉCHER] Au four 90°C porte légèrement entrouverte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84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