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<sst xmlns="http://schemas.openxmlformats.org/spreadsheetml/2006/main" count="103" uniqueCount="103">
  <si>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</si>
  <si>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</si>
  <si>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</si>
  <si>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</si>
  <si>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</si>
  <si>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</si>
  <si>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</si>
  <si>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</si>
  <si>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</si>
  <si>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</si>
  <si>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</si>
  <si>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</si>
  <si>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</si>
  <si>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</si>
  <si>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</si>
  <si>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</si>
  <si>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</si>
  <si>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</si>
  <si>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</si>
  <si>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</si>
  <si>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</si>
  <si>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ANGELIQUE-CONF</t>
  </si>
  <si>
    <t>Angelique confite</t>
  </si>
  <si>
    <t>Épices en poudre et graines</t>
  </si>
  <si>
    <t>kg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</si>
  <si>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</si>
  <si>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</si>
  <si>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</si>
  <si>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</si>
  <si>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</si>
  <si>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</si>
  <si>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</si>
  <si>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</si>
  <si>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</si>
  <si>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</si>
  <si>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</si>
  <si>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POUDRE-AMANDE</t>
  </si>
  <si>
    <t>Poudre d'amande blanchie extra-fine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</si>
  <si>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</si>
  <si>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</si>
  <si>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</si>
  <si>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</si>
  <si>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</si>
  <si>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</si>
  <si>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</si>
  <si>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</si>
  <si>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</si>
  <si>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</si>
  <si>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</si>
  <si>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</si>
  <si>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</si>
  <si>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</si>
  <si>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</si>
  <si>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</si>
  <si>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</si>
  <si>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</si>
  <si>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</si>
  <si>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</si>
  <si>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</si>
  <si>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PETITS FOURS AUX AMANDES (POUDRE D'AMANDES)</t>
  </si>
  <si>
    <t>Mise en place — Peser, mesurer et contrôler ; beurrer et fariner les plaques (ou les garnir de papier de cuisson).</t>
  </si>
  <si>
    <t>Croûter — Laisser sécher à température ambiante au moins 24 h avant d'enfourner.</t>
  </si>
  <si>
    <t>Sirop de glaçage — Ajouter le glucose au sirop à 30° Baumé et laisser refroidir.</t>
  </si>
  <si>
    <t>SIROP À 1,2624 (30°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</si>
  <si>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</si>
  <si>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</si>
  <si>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</si>
  <si>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Niveau</t>
  </si>
  <si>
    <t>Composant</t>
  </si>
  <si>
    <t>Type</t>
  </si>
  <si>
    <t>Quantité (× multiplicateur, voir feuille Besoins)</t>
  </si>
  <si>
    <t>recette</t>
  </si>
  <si>
    <t xml:space="preserve">    ↳ Poudre d'amande blanchie extra-fine</t>
  </si>
  <si>
    <t>matiere</t>
  </si>
  <si>
    <t xml:space="preserve">    ↳ Sucre blanc cristal sac 25 kg</t>
  </si>
  <si>
    <t xml:space="preserve">    ↳ Trimoline (sucre inverti pâtisserie)</t>
  </si>
  <si>
    <t xml:space="preserve">    ↳ BLANC D'OEUF (P) (conv.)</t>
  </si>
  <si>
    <t>conversion</t>
  </si>
  <si>
    <t xml:space="preserve">    ↳ Rhum ambré de cuisine (baba)</t>
  </si>
  <si>
    <t xml:space="preserve">    ↳ Extrait de vanille alcoolisé</t>
  </si>
  <si>
    <t xml:space="preserve">    ↳ Cerises confites (bigarreaux)</t>
  </si>
  <si>
    <t xml:space="preserve">    ↳ Angelique confite</t>
  </si>
  <si>
    <t xml:space="preserve">    ↳ Amandes effilées</t>
  </si>
  <si>
    <t xml:space="preserve">    ↳ Cerneaux de noix</t>
  </si>
  <si>
    <t xml:space="preserve">    ↳ SIROP À 1,2624 (30° BAUMÉ)</t>
  </si>
  <si>
    <t xml:space="preserve">        ↳ Eau (robinet - moy. France 2026)</t>
  </si>
  <si>
    <t xml:space="preserve">        ↳ Sucre blanc cristal sac 25 kg</t>
  </si>
  <si>
    <t xml:space="preserve">    ↳ Sirop de glucose</t>
  </si>
  <si>
    <t xml:space="preserve">    ↳ Beurre doux 82% MG plaquette</t>
  </si>
  <si>
    <t xml:space="preserve">    ↳ Farine de blé T55</t>
  </si>
  <si>
    <t>Fiche technique — PETITS FOURS AUX AMANDES (POUDRE D'AMANDES)</t>
  </si>
  <si>
    <t>PETITS FOURS AUX AMANDES (POUDRE D'AMANDES)  GRO_CDR_B590A</t>
  </si>
  <si>
    <t>1.</t>
  </si>
  <si>
    <t>2.</t>
  </si>
  <si>
    <t xml:space="preserve">    Sucre blanc cristal sac 25 kg</t>
  </si>
  <si>
    <t xml:space="preserve">    BLANC D'OEUF (P) (conv.)</t>
  </si>
  <si>
    <t>3.</t>
  </si>
  <si>
    <t>4.</t>
  </si>
  <si>
    <t>5.</t>
  </si>
  <si>
    <t xml:space="preserve">    SIROP À 1,2624 (30° BAUMÉ)</t>
  </si>
  <si>
    <t>6.</t>
  </si>
  <si>
    <t>↳ SIROP À 1,2624 (30° BAUMÉ)  GRO_CDR_B580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</si>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</sst>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200</v>
      </c>
      <c r="C3" t="s" s="5">
        <v>3</v>
      </c>
      <c r="D3"/>
      <c r="E3"/>
      <c r="F3"/>
    </row>
    <row r="4">
      <c r="A4" t="s">
        <v>4</v>
      </c>
      <c r="B4" s="6">
        <f>$B$2*B3</f>
        <v>200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0.114943</v>
      </c>
      <c r="E7" s="6">
        <f>D7*$B$2</f>
        <v>0.114943</v>
      </c>
      <c r="F7" t="s">
        <v>15</v>
      </c>
      <c r="G7" s="8">
        <f>E7*0.0042999824</f>
        <v>0.000494</v>
      </c>
    </row>
    <row r="8">
      <c r="A8" t="s">
        <v>16</v>
      </c>
      <c r="B8" t="s">
        <v>17</v>
      </c>
      <c r="C8" t="s">
        <v>18</v>
      </c>
      <c r="D8" s="4">
        <v>0.003</v>
      </c>
      <c r="E8" s="6">
        <f>D8*$B$2</f>
        <v>0.003</v>
      </c>
      <c r="F8" t="s">
        <v>15</v>
      </c>
      <c r="G8" s="8">
        <f>E8*32</f>
        <v>0.096</v>
      </c>
    </row>
    <row r="9">
      <c r="A9" t="s">
        <v>19</v>
      </c>
      <c r="B9" t="s">
        <v>20</v>
      </c>
      <c r="C9" t="s">
        <v>18</v>
      </c>
      <c r="D9" s="4">
        <v>0.05</v>
      </c>
      <c r="E9" s="6">
        <f>D9*$B$2</f>
        <v>0.05</v>
      </c>
      <c r="F9" t="s">
        <v>15</v>
      </c>
      <c r="G9" s="8">
        <f>E9*14</f>
        <v>0.7</v>
      </c>
    </row>
    <row r="10">
      <c r="A10" t="s">
        <v>21</v>
      </c>
      <c r="B10" t="s">
        <v>22</v>
      </c>
      <c r="C10" t="s">
        <v>23</v>
      </c>
      <c r="D10" s="4">
        <v>0.03</v>
      </c>
      <c r="E10" s="6">
        <f>D10*$B$2</f>
        <v>0.03</v>
      </c>
      <c r="F10" t="s">
        <v>24</v>
      </c>
      <c r="G10" s="8">
        <f>E10*22</f>
        <v>0.66</v>
      </c>
    </row>
    <row r="11">
      <c r="A11" t="s">
        <v>25</v>
      </c>
      <c r="B11" t="s">
        <v>26</v>
      </c>
      <c r="C11" t="s">
        <v>27</v>
      </c>
      <c r="D11" s="4">
        <v>0.04</v>
      </c>
      <c r="E11" s="6">
        <f>D11*$B$2</f>
        <v>0.04</v>
      </c>
      <c r="F11" t="s">
        <v>24</v>
      </c>
      <c r="G11" s="8">
        <f>E11*0.56</f>
        <v>0.0224</v>
      </c>
    </row>
    <row r="12">
      <c r="A12" t="s">
        <v>28</v>
      </c>
      <c r="B12" t="s">
        <v>29</v>
      </c>
      <c r="C12" t="s">
        <v>30</v>
      </c>
      <c r="D12" s="4">
        <v>0.1</v>
      </c>
      <c r="E12" s="6">
        <f>D12*$B$2</f>
        <v>0.1</v>
      </c>
      <c r="F12" t="s">
        <v>24</v>
      </c>
      <c r="G12" s="8">
        <f>E12*12</f>
        <v>1.2</v>
      </c>
    </row>
    <row r="13">
      <c r="A13" t="s">
        <v>31</v>
      </c>
      <c r="B13" t="s">
        <v>32</v>
      </c>
      <c r="C13" t="s">
        <v>33</v>
      </c>
      <c r="D13" s="4">
        <v>0.05</v>
      </c>
      <c r="E13" s="6">
        <f>D13*$B$2</f>
        <v>0.05</v>
      </c>
      <c r="F13" t="s">
        <v>24</v>
      </c>
      <c r="G13" s="8">
        <f>E13*16</f>
        <v>0.8</v>
      </c>
    </row>
    <row r="14">
      <c r="A14" t="s">
        <v>34</v>
      </c>
      <c r="B14" t="s">
        <v>35</v>
      </c>
      <c r="C14" t="s">
        <v>33</v>
      </c>
      <c r="D14" s="4">
        <v>0.05</v>
      </c>
      <c r="E14" s="6">
        <f>D14*$B$2</f>
        <v>0.05</v>
      </c>
      <c r="F14" t="s">
        <v>24</v>
      </c>
      <c r="G14" s="8">
        <f>E14*12</f>
        <v>0.6</v>
      </c>
    </row>
    <row r="15">
      <c r="A15" t="s">
        <v>36</v>
      </c>
      <c r="B15" t="s">
        <v>37</v>
      </c>
      <c r="C15" t="s">
        <v>33</v>
      </c>
      <c r="D15" s="4">
        <v>0.5</v>
      </c>
      <c r="E15" s="6">
        <f>D15*$B$2</f>
        <v>0.5</v>
      </c>
      <c r="F15" t="s">
        <v>24</v>
      </c>
      <c r="G15" s="8">
        <f>E15*15</f>
        <v>7.5</v>
      </c>
    </row>
    <row r="16">
      <c r="A16" t="s">
        <v>38</v>
      </c>
      <c r="B16" t="s">
        <v>39</v>
      </c>
      <c r="C16" t="s">
        <v>40</v>
      </c>
      <c r="D16" s="4">
        <v>0.05</v>
      </c>
      <c r="E16" s="6">
        <f>D16*$B$2</f>
        <v>0.05</v>
      </c>
      <c r="F16" t="s">
        <v>24</v>
      </c>
      <c r="G16" s="8">
        <f>E16*2.4</f>
        <v>0.12</v>
      </c>
    </row>
    <row r="17">
      <c r="A17" t="s">
        <v>41</v>
      </c>
      <c r="B17" t="s">
        <v>42</v>
      </c>
      <c r="C17" t="s">
        <v>43</v>
      </c>
      <c r="D17" s="4">
        <v>0.04</v>
      </c>
      <c r="E17" s="6">
        <f>D17*$B$2</f>
        <v>0.04</v>
      </c>
      <c r="F17" t="s">
        <v>24</v>
      </c>
      <c r="G17" s="8">
        <f>E17*5.2</f>
        <v>0.208</v>
      </c>
    </row>
    <row r="18">
      <c r="A18" t="s" s="9">
        <v>44</v>
      </c>
      <c r="B18" t="s">
        <v>45</v>
      </c>
      <c r="C18" t="s">
        <v>46</v>
      </c>
      <c r="D18" s="4">
        <v>4.5</v>
      </c>
      <c r="E18" s="6">
        <f>D18*$B$2</f>
        <v>4.5</v>
      </c>
      <c r="F18" t="s">
        <v>3</v>
      </c>
      <c r="G18" s="8">
        <f>E18*0.27</f>
        <v>1.215</v>
      </c>
    </row>
    <row r="19">
      <c r="A19" t="s">
        <v>47</v>
      </c>
      <c r="B19" t="s">
        <v>48</v>
      </c>
      <c r="C19" t="s">
        <v>49</v>
      </c>
      <c r="D19" s="4">
        <v>0.1</v>
      </c>
      <c r="E19" s="6">
        <f>D19*$B$2</f>
        <v>0.1</v>
      </c>
      <c r="F19" t="s">
        <v>24</v>
      </c>
      <c r="G19" s="8">
        <f>E19*1.8</f>
        <v>0.18</v>
      </c>
    </row>
    <row r="20">
      <c r="A20" t="s">
        <v>50</v>
      </c>
      <c r="B20" t="s">
        <v>51</v>
      </c>
      <c r="C20" t="s">
        <v>49</v>
      </c>
      <c r="D20" s="4">
        <v>0.637931</v>
      </c>
      <c r="E20" s="6">
        <f>D20*$B$2</f>
        <v>0.637931</v>
      </c>
      <c r="F20" t="s">
        <v>24</v>
      </c>
      <c r="G20" s="8">
        <f>E20*0.8200000443</f>
        <v>0.523103</v>
      </c>
    </row>
    <row r="21">
      <c r="A21"/>
      <c r="B21"/>
      <c r="C21"/>
      <c r="D21"/>
      <c r="E21"/>
      <c r="F21" t="s" s="10">
        <v>52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57</v>
      </c>
      <c r="F1" t="s" s="7">
        <v>58</v>
      </c>
    </row>
    <row r="2">
      <c r="A2" t="s">
        <v>59</v>
      </c>
      <c r="B2">
        <v>1</v>
      </c>
      <c r="C2"/>
      <c r="D2" t="s" s="12">
        <v>60</v>
      </c>
      <c r="E2" t="s" s="12"/>
      <c r="F2"/>
    </row>
    <row r="3">
      <c r="A3" t="s">
        <v>59</v>
      </c>
      <c r="B3">
        <v>2</v>
      </c>
      <c r="C3"/>
      <c r="D3" t="inlineStr" s="12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E3" t="s" s="12"/>
      <c r="F3"/>
    </row>
    <row r="4">
      <c r="A4" t="s">
        <v>59</v>
      </c>
      <c r="B4">
        <v>3</v>
      </c>
      <c r="C4"/>
      <c r="D4" t="inlineStr" s="12">
        <is>
          <t>Dresser — Coucher à la poche, douille cannelée, en formes variées (cœurs, larmes, rosaces) et décorer de morceaux de cerises confites, d'angélique, d'amandes ou de noix.</t>
        </is>
      </c>
      <c r="E4" t="s" s="12"/>
      <c r="F4"/>
    </row>
    <row r="5">
      <c r="A5" t="s">
        <v>59</v>
      </c>
      <c r="B5">
        <v>4</v>
      </c>
      <c r="C5"/>
      <c r="D5" t="s" s="12">
        <v>61</v>
      </c>
      <c r="E5" t="s" s="12"/>
      <c r="F5"/>
    </row>
    <row r="6">
      <c r="A6" t="s">
        <v>59</v>
      </c>
      <c r="B6">
        <v>5</v>
      </c>
      <c r="C6"/>
      <c r="D6" t="s" s="12">
        <v>62</v>
      </c>
      <c r="E6" t="s" s="12"/>
      <c r="F6"/>
    </row>
    <row r="7">
      <c r="A7" t="s">
        <v>59</v>
      </c>
      <c r="B7">
        <v>6</v>
      </c>
      <c r="C7"/>
      <c r="D7" t="inlineStr" s="12">
        <is>
          <t>Cuire et glacer — Cuire à 230/240 °C sur plaques doublées : seuls les reliefs colorent, le centre reste moelleux. Glacer aussitôt à la sortie du four avec le sirop refroidi.</t>
        </is>
      </c>
      <c r="E7" t="s" s="12"/>
      <c r="F7"/>
    </row>
    <row r="8">
      <c r="A8" t="s">
        <v>63</v>
      </c>
      <c r="B8">
        <v>1</v>
      </c>
      <c r="C8"/>
      <c r="D8" t="s" s="12">
        <v>64</v>
      </c>
      <c r="E8" t="s" s="12"/>
      <c r="F8"/>
    </row>
    <row r="9">
      <c r="A9" t="s">
        <v>63</v>
      </c>
      <c r="B9">
        <v>2</v>
      </c>
      <c r="C9"/>
      <c r="D9" t="s" s="12">
        <v>65</v>
      </c>
      <c r="E9" t="s" s="12"/>
      <c r="F9"/>
    </row>
    <row r="10">
      <c r="A10" t="s">
        <v>63</v>
      </c>
      <c r="B10">
        <v>3</v>
      </c>
      <c r="C10"/>
      <c r="D10" t="inlineStr" s="12">
        <is>
          <t>Bouillir — Porter à ébullition en remuant au besoin, puis laisser bouillir au moins 1 min pour atteindre la densité voulue ; écumer avec une écumoire trempée dans l'eau froide.</t>
        </is>
      </c>
      <c r="E10" t="s" s="12"/>
      <c r="F10"/>
    </row>
    <row r="11">
      <c r="A11" t="s">
        <v>63</v>
      </c>
      <c r="B11">
        <v>4</v>
      </c>
      <c r="C11"/>
      <c r="D11" t="s" s="12">
        <v>66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59</v>
      </c>
      <c r="C2" t="s">
        <v>71</v>
      </c>
      <c r="D2" s="6">
        <f>'Besoins'!$B$2*200</f>
        <v>200</v>
      </c>
      <c r="E2" t="s">
        <v>3</v>
      </c>
    </row>
    <row r="3">
      <c r="A3">
        <v>1</v>
      </c>
      <c r="B3" t="s">
        <v>72</v>
      </c>
      <c r="C3" t="s">
        <v>73</v>
      </c>
      <c r="D3" s="6">
        <f>'Besoins'!$B$2*0.5</f>
        <v>0.5</v>
      </c>
      <c r="E3" t="s">
        <v>24</v>
      </c>
    </row>
    <row r="4">
      <c r="A4">
        <v>1</v>
      </c>
      <c r="B4" t="s">
        <v>74</v>
      </c>
      <c r="C4" t="s">
        <v>73</v>
      </c>
      <c r="D4" s="6">
        <f>'Besoins'!$B$2*0.5</f>
        <v>0.5</v>
      </c>
      <c r="E4" t="s">
        <v>24</v>
      </c>
    </row>
    <row r="5">
      <c r="A5">
        <v>1</v>
      </c>
      <c r="B5" t="s">
        <v>75</v>
      </c>
      <c r="C5" t="s">
        <v>73</v>
      </c>
      <c r="D5" s="6">
        <f>'Besoins'!$B$2*0.05</f>
        <v>0.05</v>
      </c>
      <c r="E5" t="s">
        <v>24</v>
      </c>
    </row>
    <row r="6">
      <c r="A6">
        <v>1</v>
      </c>
      <c r="B6" t="s">
        <v>76</v>
      </c>
      <c r="C6" t="s">
        <v>77</v>
      </c>
      <c r="D6" s="6">
        <f>'Besoins'!$B$2*9</f>
        <v>9</v>
      </c>
      <c r="E6" t="s">
        <v>3</v>
      </c>
    </row>
    <row r="7">
      <c r="A7">
        <v>1</v>
      </c>
      <c r="B7" t="s">
        <v>78</v>
      </c>
      <c r="C7" t="s">
        <v>73</v>
      </c>
      <c r="D7" s="6">
        <f>'Besoins'!$B$2*0.05</f>
        <v>0.05</v>
      </c>
      <c r="E7" t="s">
        <v>15</v>
      </c>
    </row>
    <row r="8">
      <c r="A8">
        <v>1</v>
      </c>
      <c r="B8" t="s">
        <v>79</v>
      </c>
      <c r="C8" t="s">
        <v>73</v>
      </c>
      <c r="D8" s="6">
        <f>'Besoins'!$B$2*0.003</f>
        <v>0.003</v>
      </c>
      <c r="E8" t="s">
        <v>15</v>
      </c>
    </row>
    <row r="9">
      <c r="A9">
        <v>1</v>
      </c>
      <c r="B9" t="s">
        <v>80</v>
      </c>
      <c r="C9" t="s">
        <v>73</v>
      </c>
      <c r="D9" s="6">
        <f>'Besoins'!$B$2*0.1</f>
        <v>0.1</v>
      </c>
      <c r="E9" t="s">
        <v>24</v>
      </c>
    </row>
    <row r="10">
      <c r="A10">
        <v>1</v>
      </c>
      <c r="B10" t="s">
        <v>81</v>
      </c>
      <c r="C10" t="s">
        <v>73</v>
      </c>
      <c r="D10" s="6">
        <f>'Besoins'!$B$2*0.03</f>
        <v>0.03</v>
      </c>
      <c r="E10" t="s">
        <v>24</v>
      </c>
    </row>
    <row r="11">
      <c r="A11">
        <v>1</v>
      </c>
      <c r="B11" t="s">
        <v>82</v>
      </c>
      <c r="C11" t="s">
        <v>73</v>
      </c>
      <c r="D11" s="6">
        <f>'Besoins'!$B$2*0.05</f>
        <v>0.05</v>
      </c>
      <c r="E11" t="s">
        <v>24</v>
      </c>
    </row>
    <row r="12">
      <c r="A12">
        <v>1</v>
      </c>
      <c r="B12" t="s">
        <v>83</v>
      </c>
      <c r="C12" t="s">
        <v>73</v>
      </c>
      <c r="D12" s="6">
        <f>'Besoins'!$B$2*0.05</f>
        <v>0.05</v>
      </c>
      <c r="E12" t="s">
        <v>24</v>
      </c>
    </row>
    <row r="13">
      <c r="A13">
        <v>1</v>
      </c>
      <c r="B13" t="s">
        <v>84</v>
      </c>
      <c r="C13" t="s">
        <v>71</v>
      </c>
      <c r="D13" s="6">
        <f>'Besoins'!$B$2*0.2</f>
        <v>0.2</v>
      </c>
      <c r="E13" t="s">
        <v>15</v>
      </c>
    </row>
    <row r="14">
      <c r="A14">
        <v>2</v>
      </c>
      <c r="B14" t="s">
        <v>85</v>
      </c>
      <c r="C14" t="s">
        <v>73</v>
      </c>
      <c r="D14" s="6">
        <f>'Besoins'!$B$2*0.1149425287</f>
        <v>0.114943</v>
      </c>
      <c r="E14" t="s">
        <v>15</v>
      </c>
    </row>
    <row r="15">
      <c r="A15">
        <v>2</v>
      </c>
      <c r="B15" t="s">
        <v>86</v>
      </c>
      <c r="C15" t="s">
        <v>73</v>
      </c>
      <c r="D15" s="6">
        <f>'Besoins'!$B$2*0.1379310345</f>
        <v>0.137931</v>
      </c>
      <c r="E15" t="s">
        <v>24</v>
      </c>
    </row>
    <row r="16">
      <c r="A16">
        <v>1</v>
      </c>
      <c r="B16" t="s">
        <v>87</v>
      </c>
      <c r="C16" t="s">
        <v>73</v>
      </c>
      <c r="D16" s="6">
        <f>'Besoins'!$B$2*0.1</f>
        <v>0.1</v>
      </c>
      <c r="E16" t="s">
        <v>24</v>
      </c>
    </row>
    <row r="17">
      <c r="A17">
        <v>1</v>
      </c>
      <c r="B17" t="s">
        <v>88</v>
      </c>
      <c r="C17" t="s">
        <v>73</v>
      </c>
      <c r="D17" s="6">
        <f>'Besoins'!$B$2*0.04</f>
        <v>0.04</v>
      </c>
      <c r="E17" t="s">
        <v>24</v>
      </c>
    </row>
    <row r="18">
      <c r="A18">
        <v>1</v>
      </c>
      <c r="B18" t="s">
        <v>89</v>
      </c>
      <c r="C18" t="s">
        <v>73</v>
      </c>
      <c r="D18" s="6">
        <f>'Besoins'!$B$2*0.04</f>
        <v>0.04</v>
      </c>
      <c r="E18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90</v>
      </c>
      <c r="B1"/>
      <c r="C1"/>
      <c r="D1"/>
    </row>
    <row r="2">
      <c r="A2" t="str" s="13">
        <f>"GRO_CDR_B590A · PAT.PETITS_FOURS · référence : "&amp;Besoins!B3&amp;" "&amp;Besoins!C3&amp;" · multiplicateur réglable sur la feuille ""Besoins"""</f>
        <v>GRO_CDR_B590A · PAT.PETITS_FOURS · référence : 200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 t="s" s="15">
        <v>92</v>
      </c>
      <c r="B5" t="str" s="12">
        <f>Procedure!D2</f>
        <v>Mise en place — Peser, mesurer et contrôler ; beurrer et fariner les plaques (ou les garnir de papier de cuisson).</v>
      </c>
      <c r="C5"/>
      <c r="D5"/>
    </row>
    <row r="6">
      <c r="A6"/>
      <c r="B6" t="str">
        <f>Besoins!B17</f>
        <v>Beurre doux 82% MG plaquette</v>
      </c>
      <c r="C6" s="6">
        <f>Besoins!E17</f>
        <v>0.04</v>
      </c>
      <c r="D6" t="str">
        <f>Besoins!F17</f>
        <v>kg</v>
      </c>
    </row>
    <row r="7">
      <c r="A7"/>
      <c r="B7" t="str">
        <f>Besoins!B11</f>
        <v>Farine de blé T55</v>
      </c>
      <c r="C7" s="6">
        <f>Besoins!E11</f>
        <v>0.04</v>
      </c>
      <c r="D7" t="str">
        <f>Besoins!F11</f>
        <v>kg</v>
      </c>
    </row>
    <row r="8">
      <c r="A8" t="s" s="15">
        <v>93</v>
      </c>
      <c r="B8" t="str" s="12">
        <f>Procedure!D3</f>
        <v>Appareil — Réunir les ingrédients dans une calotte, ajouter peu à peu les blancs jusqu'à une consistance ferme qui se dresse à la poche (trop molle, elle s'affaisse et perd ses reliefs) ; bien mélanger à la spatule et parfumer.</v>
      </c>
      <c r="C8"/>
      <c r="D8"/>
    </row>
    <row r="9">
      <c r="A9"/>
      <c r="B9" t="str">
        <f>Besoins!B15</f>
        <v>Poudre d'amande blanchie extra-fine</v>
      </c>
      <c r="C9" s="6">
        <f>Besoins!E15</f>
        <v>0.5</v>
      </c>
      <c r="D9" t="str">
        <f>Besoins!F15</f>
        <v>kg</v>
      </c>
    </row>
    <row r="10">
      <c r="A10"/>
      <c r="B10" t="s">
        <v>94</v>
      </c>
      <c r="C10" s="6">
        <f>'Besoins'!$B$2*0.5</f>
        <v>0.5</v>
      </c>
      <c r="D10" t="s">
        <v>24</v>
      </c>
    </row>
    <row r="11">
      <c r="A11"/>
      <c r="B11" t="str">
        <f>Besoins!B16</f>
        <v>Trimoline (sucre inverti pâtisserie)</v>
      </c>
      <c r="C11" s="6">
        <f>Besoins!E16</f>
        <v>0.05</v>
      </c>
      <c r="D11" t="str">
        <f>Besoins!F16</f>
        <v>kg</v>
      </c>
    </row>
    <row r="12">
      <c r="A12"/>
      <c r="B12" t="s">
        <v>95</v>
      </c>
      <c r="C12" s="6">
        <f>'Besoins'!$B$2*9</f>
        <v>9</v>
      </c>
      <c r="D12" t="s">
        <v>3</v>
      </c>
    </row>
    <row r="13">
      <c r="A13"/>
      <c r="B13" t="str">
        <f>Besoins!B9</f>
        <v>Rhum ambré de cuisine (baba)</v>
      </c>
      <c r="C13" s="6">
        <f>Besoins!E9</f>
        <v>0.05</v>
      </c>
      <c r="D13" t="str">
        <f>Besoins!F9</f>
        <v>lt</v>
      </c>
    </row>
    <row r="14">
      <c r="A14"/>
      <c r="B14" t="str">
        <f>Besoins!B8</f>
        <v>Extrait de vanille alcoolisé</v>
      </c>
      <c r="C14" s="6">
        <f>Besoins!E8</f>
        <v>0.003</v>
      </c>
      <c r="D14" t="str">
        <f>Besoins!F8</f>
        <v>lt</v>
      </c>
    </row>
    <row r="15">
      <c r="A15" t="s" s="15">
        <v>96</v>
      </c>
      <c r="B15" t="str" s="12">
        <f>Procedure!D4</f>
        <v>Dresser — Coucher à la poche, douille cannelée, en formes variées (cœurs, larmes, rosaces) et décorer de morceaux de cerises confites, d'angélique, d'amandes ou de noix.</v>
      </c>
      <c r="C15"/>
      <c r="D15"/>
    </row>
    <row r="16">
      <c r="A16"/>
      <c r="B16" t="str">
        <f>Besoins!B12</f>
        <v>Cerises confites (bigarreaux)</v>
      </c>
      <c r="C16" s="6">
        <f>Besoins!E12</f>
        <v>0.1</v>
      </c>
      <c r="D16" t="str">
        <f>Besoins!F12</f>
        <v>kg</v>
      </c>
    </row>
    <row r="17">
      <c r="A17"/>
      <c r="B17" t="str">
        <f>Besoins!B10</f>
        <v>Angelique confite</v>
      </c>
      <c r="C17" s="6">
        <f>Besoins!E10</f>
        <v>0.03</v>
      </c>
      <c r="D17" t="str">
        <f>Besoins!F10</f>
        <v>kg</v>
      </c>
    </row>
    <row r="18">
      <c r="A18"/>
      <c r="B18" t="str">
        <f>Besoins!B13</f>
        <v>Amandes effilées</v>
      </c>
      <c r="C18" s="6">
        <f>Besoins!E13</f>
        <v>0.05</v>
      </c>
      <c r="D18" t="str">
        <f>Besoins!F13</f>
        <v>kg</v>
      </c>
    </row>
    <row r="19">
      <c r="A19"/>
      <c r="B19" t="str">
        <f>Besoins!B14</f>
        <v>Cerneaux de noix</v>
      </c>
      <c r="C19" s="6">
        <f>Besoins!E14</f>
        <v>0.05</v>
      </c>
      <c r="D19" t="str">
        <f>Besoins!F14</f>
        <v>kg</v>
      </c>
    </row>
    <row r="20">
      <c r="A20" t="s" s="15">
        <v>97</v>
      </c>
      <c r="B20" t="str" s="12">
        <f>Procedure!D5</f>
        <v>Croûter — Laisser sécher à température ambiante au moins 24 h avant d'enfourner.</v>
      </c>
      <c r="C20"/>
      <c r="D20"/>
    </row>
    <row r="21">
      <c r="A21" t="s" s="15">
        <v>98</v>
      </c>
      <c r="B21" t="str" s="12">
        <f>Procedure!D6</f>
        <v>Sirop de glaçage — Ajouter le glucose au sirop à 30° Baumé et laisser refroidir.</v>
      </c>
      <c r="C21"/>
      <c r="D21"/>
    </row>
    <row r="22">
      <c r="A22"/>
      <c r="B22" t="s">
        <v>99</v>
      </c>
      <c r="C22" s="6">
        <f>'Besoins'!$B$2*0.2</f>
        <v>0.2</v>
      </c>
      <c r="D22" t="s">
        <v>15</v>
      </c>
    </row>
    <row r="23">
      <c r="A23"/>
      <c r="B23" t="str">
        <f>Besoins!B19</f>
        <v>Sirop de glucose</v>
      </c>
      <c r="C23" s="6">
        <f>Besoins!E19</f>
        <v>0.1</v>
      </c>
      <c r="D23" t="str">
        <f>Besoins!F19</f>
        <v>kg</v>
      </c>
    </row>
    <row r="24">
      <c r="A24" t="s" s="15">
        <v>100</v>
      </c>
      <c r="B24" t="str" s="12">
        <f>Procedure!D7</f>
        <v>Cuire et glacer — Cuire à 230/240 °C sur plaques doublées : seuls les reliefs colorent, le centre reste moelleux. Glacer aussitôt à la sortie du four avec le sirop refroidi.</v>
      </c>
      <c r="C24"/>
      <c r="D24"/>
    </row>
    <row r="25">
      <c r="A25"/>
      <c r="B25"/>
      <c r="C25"/>
      <c r="D25"/>
    </row>
    <row r="26">
      <c r="A26" t="s" s="14">
        <v>101</v>
      </c>
      <c r="B26"/>
      <c r="C26"/>
      <c r="D26"/>
    </row>
    <row r="27">
      <c r="A27" t="s" s="15">
        <v>92</v>
      </c>
      <c r="B27" t="str" s="12">
        <f>Procedure!D8</f>
        <v>Mise en place — Vérifier la propreté du matériel, peser le sucre et mesurer l'eau.</v>
      </c>
      <c r="C27"/>
      <c r="D27"/>
    </row>
    <row r="28">
      <c r="A28" t="s" s="15">
        <v>93</v>
      </c>
      <c r="B28" t="str" s="12">
        <f>Procedure!D9</f>
        <v>Dissoudre — Réunir l'eau et le sucre dans une russe de taille adaptée et remuer pour bien dissoudre le sucre.</v>
      </c>
      <c r="C28"/>
      <c r="D28"/>
    </row>
    <row r="29">
      <c r="A29"/>
      <c r="B29" t="str">
        <f>Besoins!B7</f>
        <v>Eau (robinet - moy. France 2026)</v>
      </c>
      <c r="C29" s="6">
        <f>Besoins!E7</f>
        <v>0.114943</v>
      </c>
      <c r="D29" t="str">
        <f>Besoins!F7</f>
        <v>lt</v>
      </c>
    </row>
    <row r="30">
      <c r="A30"/>
      <c r="B30" t="s">
        <v>94</v>
      </c>
      <c r="C30" s="6">
        <f>'Besoins'!$B$2*0.1379310345</f>
        <v>0.137931</v>
      </c>
      <c r="D30" t="s">
        <v>24</v>
      </c>
    </row>
    <row r="31">
      <c r="A31" t="s" s="15">
        <v>96</v>
      </c>
      <c r="B31" t="str" s="12">
        <f>Procedure!D10</f>
        <v>Bouillir — Porter à ébullition en remuant au besoin, puis laisser bouillir au moins 1 min pour atteindre la densité voulue ; écumer avec une écumoire trempée dans l'eau froide.</v>
      </c>
      <c r="C31"/>
      <c r="D31"/>
    </row>
    <row r="32">
      <c r="A32" t="s" s="15">
        <v>97</v>
      </c>
      <c r="B32" t="str" s="12">
        <f>Procedure!D11</f>
        <v>Passer — Passer au chinois étamine dans un récipient inox ; employer aussitôt ou refroidir rapidement.</v>
      </c>
      <c r="C32"/>
      <c r="D32"/>
    </row>
    <row r="33">
      <c r="A33"/>
      <c r="B33"/>
      <c r="C33"/>
      <c r="D33"/>
    </row>
    <row r="34">
      <c r="A34" t="s" s="16">
        <v>102</v>
      </c>
      <c r="B34"/>
      <c r="C34"/>
      <c r="D34"/>
    </row>
  </sheetData>
  <sheetProtection sheet="1" formatRows="0" formatColumns="0"/>
  <mergeCells count="15">
    <mergeCell ref="A1:D1"/>
    <mergeCell ref="A2:D2"/>
    <mergeCell ref="A4:D4"/>
    <mergeCell ref="B5:D5"/>
    <mergeCell ref="B8:D8"/>
    <mergeCell ref="B15:D15"/>
    <mergeCell ref="B20:D20"/>
    <mergeCell ref="B21:D21"/>
    <mergeCell ref="B24:D24"/>
    <mergeCell ref="A26:D26"/>
    <mergeCell ref="B27:D27"/>
    <mergeCell ref="B28:D28"/>
    <mergeCell ref="B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2026-10-30T15:16:53Z</dcterms:created>
  <dc:title>PETITS FOURS AUX AMANDES (POUDR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2026-10-30T15:16:53Z</dcterms:modified>
  <cp:revision>1</cp:revision>
</cp:coreProperties>
</file>