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<sst xmlns="http://schemas.openxmlformats.org/spreadsheetml/2006/main" count="102" uniqueCount="102">
  <si>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</si>
  <si>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</si>
  <si>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</si>
  <si>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</si>
  <si>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</si>
  <si>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</si>
  <si>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</si>
  <si>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</si>
  <si>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</si>
  <si>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</si>
  <si>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</si>
  <si>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</si>
  <si>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</si>
  <si>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</si>
  <si>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</si>
  <si>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</si>
  <si>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</si>
  <si>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</si>
  <si>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</si>
  <si>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</si>
  <si>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</si>
  <si>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</si>
  <si>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</si>
  <si>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</si>
  <si>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</si>
  <si>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</si>
  <si>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</si>
  <si>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</si>
  <si>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</si>
  <si>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</si>
  <si>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</si>
  <si>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</si>
  <si>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</si>
  <si>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</si>
  <si>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</si>
  <si>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</si>
  <si>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</si>
  <si>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</si>
  <si>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</si>
  <si>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</si>
  <si>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</si>
  <si>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</si>
  <si>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</si>
  <si>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</si>
  <si>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</si>
  <si>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</si>
  <si>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</si>
  <si>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</si>
  <si>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</si>
  <si>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</si>
  <si>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</si>
  <si>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</si>
  <si>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</si>
  <si>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</si>
  <si>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</si>
  <si>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</si>
  <si>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</si>
  <si>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</si>
  <si>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</si>
  <si>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</si>
  <si>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(PÂTE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</si>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</sst>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0.114943</v>
      </c>
      <c r="E7" s="6">
        <f>D7*$B$2</f>
        <v>0.114943</v>
      </c>
      <c r="F7" t="s">
        <v>15</v>
      </c>
      <c r="G7" s="8">
        <f>E7*0.0042999824</f>
        <v>0.000494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15</v>
      </c>
      <c r="G8" s="8">
        <f>E8*32</f>
        <v>0.096</v>
      </c>
    </row>
    <row r="9">
      <c r="A9" t="s">
        <v>19</v>
      </c>
      <c r="B9" t="s">
        <v>20</v>
      </c>
      <c r="C9" t="s">
        <v>18</v>
      </c>
      <c r="D9" s="4">
        <v>0.05</v>
      </c>
      <c r="E9" s="6">
        <f>D9*$B$2</f>
        <v>0.05</v>
      </c>
      <c r="F9" t="s">
        <v>15</v>
      </c>
      <c r="G9" s="8">
        <f>E9*14</f>
        <v>0.7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8">
        <f>E10*18</f>
        <v>18</v>
      </c>
    </row>
    <row r="11">
      <c r="A11" t="s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24</v>
      </c>
      <c r="G11" s="8">
        <f>E11*22</f>
        <v>0.66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24</v>
      </c>
      <c r="G12" s="8">
        <f>E12*0.56</f>
        <v>0.0224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24</v>
      </c>
      <c r="G13" s="8">
        <f>E13*12</f>
        <v>1.2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24</v>
      </c>
      <c r="G14" s="8">
        <f>E14*16</f>
        <v>0.8</v>
      </c>
    </row>
    <row r="15">
      <c r="A15" t="s">
        <v>37</v>
      </c>
      <c r="B15" t="s">
        <v>38</v>
      </c>
      <c r="C15" t="s">
        <v>36</v>
      </c>
      <c r="D15" s="4">
        <v>0.05</v>
      </c>
      <c r="E15" s="6">
        <f>D15*$B$2</f>
        <v>0.05</v>
      </c>
      <c r="F15" t="s">
        <v>24</v>
      </c>
      <c r="G15" s="8">
        <f>E15*12</f>
        <v>0.6</v>
      </c>
    </row>
    <row r="16">
      <c r="A16" t="s">
        <v>39</v>
      </c>
      <c r="B16" t="s">
        <v>40</v>
      </c>
      <c r="C16" t="s">
        <v>41</v>
      </c>
      <c r="D16" s="4">
        <v>0.05</v>
      </c>
      <c r="E16" s="6">
        <f>D16*$B$2</f>
        <v>0.05</v>
      </c>
      <c r="F16" t="s">
        <v>24</v>
      </c>
      <c r="G16" s="8">
        <f>E16*2.4</f>
        <v>0.12</v>
      </c>
    </row>
    <row r="17">
      <c r="A17" t="s">
        <v>42</v>
      </c>
      <c r="B17" t="s">
        <v>43</v>
      </c>
      <c r="C17" t="s">
        <v>44</v>
      </c>
      <c r="D17" s="4">
        <v>0.04</v>
      </c>
      <c r="E17" s="6">
        <f>D17*$B$2</f>
        <v>0.04</v>
      </c>
      <c r="F17" t="s">
        <v>24</v>
      </c>
      <c r="G17" s="8">
        <f>E17*5.2</f>
        <v>0.208</v>
      </c>
    </row>
    <row r="18">
      <c r="A18" t="s" s="9">
        <v>45</v>
      </c>
      <c r="B18" t="s">
        <v>46</v>
      </c>
      <c r="C18" t="s">
        <v>47</v>
      </c>
      <c r="D18" s="4">
        <v>5</v>
      </c>
      <c r="E18" s="6">
        <f>D18*$B$2</f>
        <v>5</v>
      </c>
      <c r="F18" t="s">
        <v>3</v>
      </c>
      <c r="G18" s="8">
        <f>E18*0.27</f>
        <v>1.35</v>
      </c>
    </row>
    <row r="19">
      <c r="A19" t="s">
        <v>48</v>
      </c>
      <c r="B19" t="s">
        <v>49</v>
      </c>
      <c r="C19" t="s">
        <v>50</v>
      </c>
      <c r="D19" s="4">
        <v>0.1</v>
      </c>
      <c r="E19" s="6">
        <f>D19*$B$2</f>
        <v>0.1</v>
      </c>
      <c r="F19" t="s">
        <v>24</v>
      </c>
      <c r="G19" s="8">
        <f>E19*1.8</f>
        <v>0.18</v>
      </c>
    </row>
    <row r="20">
      <c r="A20" t="s">
        <v>51</v>
      </c>
      <c r="B20" t="s">
        <v>52</v>
      </c>
      <c r="C20" t="s">
        <v>50</v>
      </c>
      <c r="D20" s="4">
        <v>0.137931</v>
      </c>
      <c r="E20" s="6">
        <f>D20*$B$2</f>
        <v>0.137931</v>
      </c>
      <c r="F20" t="s">
        <v>24</v>
      </c>
      <c r="G20" s="8">
        <f>E20*0.820000205</f>
        <v>0.113103</v>
      </c>
    </row>
    <row r="21">
      <c r="A21"/>
      <c r="B21"/>
      <c r="C21"/>
      <c r="D21"/>
      <c r="E21"/>
      <c r="F21" t="s" s="10">
        <v>53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s" s="12">
        <v>61</v>
      </c>
      <c r="E2" t="s" s="12"/>
      <c r="F2"/>
    </row>
    <row r="3">
      <c r="A3" t="s">
        <v>60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60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60</v>
      </c>
      <c r="B5">
        <v>4</v>
      </c>
      <c r="C5"/>
      <c r="D5" t="s" s="12">
        <v>62</v>
      </c>
      <c r="E5" t="s" s="12"/>
      <c r="F5"/>
    </row>
    <row r="6">
      <c r="A6" t="s">
        <v>60</v>
      </c>
      <c r="B6">
        <v>5</v>
      </c>
      <c r="C6"/>
      <c r="D6" t="s" s="12">
        <v>63</v>
      </c>
      <c r="E6" t="s" s="12"/>
      <c r="F6"/>
    </row>
    <row r="7">
      <c r="A7" t="s">
        <v>60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64</v>
      </c>
      <c r="B8">
        <v>1</v>
      </c>
      <c r="C8"/>
      <c r="D8" t="s" s="12">
        <v>65</v>
      </c>
      <c r="E8" t="s" s="12"/>
      <c r="F8"/>
    </row>
    <row r="9">
      <c r="A9" t="s">
        <v>64</v>
      </c>
      <c r="B9">
        <v>2</v>
      </c>
      <c r="C9"/>
      <c r="D9" t="s" s="12">
        <v>66</v>
      </c>
      <c r="E9" t="s" s="12"/>
      <c r="F9"/>
    </row>
    <row r="10">
      <c r="A10" t="s">
        <v>64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64</v>
      </c>
      <c r="B11">
        <v>4</v>
      </c>
      <c r="C11"/>
      <c r="D11" t="s" s="12">
        <v>67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60</v>
      </c>
      <c r="C2" t="s">
        <v>72</v>
      </c>
      <c r="D2" s="6">
        <f>'Besoins'!$B$2*200</f>
        <v>200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'Besoins'!$B$2*1</f>
        <v>1</v>
      </c>
      <c r="E3" t="s">
        <v>24</v>
      </c>
    </row>
    <row r="4">
      <c r="A4">
        <v>1</v>
      </c>
      <c r="B4" t="s">
        <v>75</v>
      </c>
      <c r="C4" t="s">
        <v>74</v>
      </c>
      <c r="D4" s="6">
        <f>'Besoins'!$B$2*0.05</f>
        <v>0.05</v>
      </c>
      <c r="E4" t="s">
        <v>24</v>
      </c>
    </row>
    <row r="5">
      <c r="A5">
        <v>1</v>
      </c>
      <c r="B5" t="s">
        <v>76</v>
      </c>
      <c r="C5" t="s">
        <v>77</v>
      </c>
      <c r="D5" s="6">
        <f>'Besoins'!$B$2*10</f>
        <v>10</v>
      </c>
      <c r="E5" t="s">
        <v>3</v>
      </c>
    </row>
    <row r="6">
      <c r="A6">
        <v>1</v>
      </c>
      <c r="B6" t="s">
        <v>78</v>
      </c>
      <c r="C6" t="s">
        <v>74</v>
      </c>
      <c r="D6" s="6">
        <f>'Besoins'!$B$2*0.05</f>
        <v>0.05</v>
      </c>
      <c r="E6" t="s">
        <v>15</v>
      </c>
    </row>
    <row r="7">
      <c r="A7">
        <v>1</v>
      </c>
      <c r="B7" t="s">
        <v>79</v>
      </c>
      <c r="C7" t="s">
        <v>74</v>
      </c>
      <c r="D7" s="6">
        <f>'Besoins'!$B$2*0.003</f>
        <v>0.003</v>
      </c>
      <c r="E7" t="s">
        <v>15</v>
      </c>
    </row>
    <row r="8">
      <c r="A8">
        <v>1</v>
      </c>
      <c r="B8" t="s">
        <v>80</v>
      </c>
      <c r="C8" t="s">
        <v>74</v>
      </c>
      <c r="D8" s="6">
        <f>'Besoins'!$B$2*0.1</f>
        <v>0.1</v>
      </c>
      <c r="E8" t="s">
        <v>24</v>
      </c>
    </row>
    <row r="9">
      <c r="A9">
        <v>1</v>
      </c>
      <c r="B9" t="s">
        <v>81</v>
      </c>
      <c r="C9" t="s">
        <v>74</v>
      </c>
      <c r="D9" s="6">
        <f>'Besoins'!$B$2*0.03</f>
        <v>0.03</v>
      </c>
      <c r="E9" t="s">
        <v>24</v>
      </c>
    </row>
    <row r="10">
      <c r="A10">
        <v>1</v>
      </c>
      <c r="B10" t="s">
        <v>82</v>
      </c>
      <c r="C10" t="s">
        <v>74</v>
      </c>
      <c r="D10" s="6">
        <f>'Besoins'!$B$2*0.05</f>
        <v>0.05</v>
      </c>
      <c r="E10" t="s">
        <v>24</v>
      </c>
    </row>
    <row r="11">
      <c r="A11">
        <v>1</v>
      </c>
      <c r="B11" t="s">
        <v>83</v>
      </c>
      <c r="C11" t="s">
        <v>74</v>
      </c>
      <c r="D11" s="6">
        <f>'Besoins'!$B$2*0.05</f>
        <v>0.05</v>
      </c>
      <c r="E11" t="s">
        <v>24</v>
      </c>
    </row>
    <row r="12">
      <c r="A12">
        <v>1</v>
      </c>
      <c r="B12" t="s">
        <v>84</v>
      </c>
      <c r="C12" t="s">
        <v>72</v>
      </c>
      <c r="D12" s="6">
        <f>'Besoins'!$B$2*0.2</f>
        <v>0.2</v>
      </c>
      <c r="E12" t="s">
        <v>15</v>
      </c>
    </row>
    <row r="13">
      <c r="A13">
        <v>2</v>
      </c>
      <c r="B13" t="s">
        <v>85</v>
      </c>
      <c r="C13" t="s">
        <v>74</v>
      </c>
      <c r="D13" s="6">
        <f>'Besoins'!$B$2*0.1149425287</f>
        <v>0.114943</v>
      </c>
      <c r="E13" t="s">
        <v>15</v>
      </c>
    </row>
    <row r="14">
      <c r="A14">
        <v>2</v>
      </c>
      <c r="B14" t="s">
        <v>86</v>
      </c>
      <c r="C14" t="s">
        <v>74</v>
      </c>
      <c r="D14" s="6">
        <f>'Besoins'!$B$2*0.1379310345</f>
        <v>0.137931</v>
      </c>
      <c r="E14" t="s">
        <v>24</v>
      </c>
    </row>
    <row r="15">
      <c r="A15">
        <v>1</v>
      </c>
      <c r="B15" t="s">
        <v>87</v>
      </c>
      <c r="C15" t="s">
        <v>74</v>
      </c>
      <c r="D15" s="6">
        <f>'Besoins'!$B$2*0.1</f>
        <v>0.1</v>
      </c>
      <c r="E15" t="s">
        <v>24</v>
      </c>
    </row>
    <row r="16">
      <c r="A16">
        <v>1</v>
      </c>
      <c r="B16" t="s">
        <v>88</v>
      </c>
      <c r="C16" t="s">
        <v>74</v>
      </c>
      <c r="D16" s="6">
        <f>'Besoins'!$B$2*0.04</f>
        <v>0.04</v>
      </c>
      <c r="E16" t="s">
        <v>24</v>
      </c>
    </row>
    <row r="17">
      <c r="A17">
        <v>1</v>
      </c>
      <c r="B17" t="s">
        <v>89</v>
      </c>
      <c r="C17" t="s">
        <v>74</v>
      </c>
      <c r="D17" s="6">
        <f>'Besoins'!$B$2*0.04</f>
        <v>0.04</v>
      </c>
      <c r="E17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6">
        <f>Besoins!E17</f>
        <v>0.04</v>
      </c>
      <c r="D6" t="str">
        <f>Besoins!F17</f>
        <v>kg</v>
      </c>
    </row>
    <row r="7">
      <c r="A7"/>
      <c r="B7" t="str">
        <f>Besoins!B12</f>
        <v>Farine de blé T55</v>
      </c>
      <c r="C7" s="6">
        <f>Besoins!E12</f>
        <v>0.04</v>
      </c>
      <c r="D7" t="str">
        <f>Besoins!F12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Besoins!B10</f>
        <v>Pâte d'amande crue 66% amandes</v>
      </c>
      <c r="C9" s="6">
        <f>Besoins!E10</f>
        <v>1</v>
      </c>
      <c r="D9" t="str">
        <f>Besoins!F10</f>
        <v>kg</v>
      </c>
    </row>
    <row r="10">
      <c r="A10"/>
      <c r="B10" t="str">
        <f>Besoins!B16</f>
        <v>Trimoline (sucre inverti pâtisserie)</v>
      </c>
      <c r="C10" s="6">
        <f>Besoins!E16</f>
        <v>0.05</v>
      </c>
      <c r="D10" t="str">
        <f>Besoins!F16</f>
        <v>kg</v>
      </c>
    </row>
    <row r="11">
      <c r="A11"/>
      <c r="B11" t="s">
        <v>94</v>
      </c>
      <c r="C11" s="6">
        <f>'Besoins'!$B$2*10</f>
        <v>10</v>
      </c>
      <c r="D11" t="s">
        <v>3</v>
      </c>
    </row>
    <row r="12">
      <c r="A12"/>
      <c r="B12" t="str">
        <f>Besoins!B9</f>
        <v>Rhum ambré de cuisine (baba)</v>
      </c>
      <c r="C12" s="6">
        <f>Besoins!E9</f>
        <v>0.05</v>
      </c>
      <c r="D12" t="str">
        <f>Besoins!F9</f>
        <v>lt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95</v>
      </c>
      <c r="B14" t="str" s="12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Besoins!B13</f>
        <v>Cerises confites (bigarreaux)</v>
      </c>
      <c r="C15" s="6">
        <f>Besoins!E13</f>
        <v>0.1</v>
      </c>
      <c r="D15" t="str">
        <f>Besoins!F13</f>
        <v>kg</v>
      </c>
    </row>
    <row r="16">
      <c r="A16"/>
      <c r="B16" t="str">
        <f>Besoins!B11</f>
        <v>Angelique confite</v>
      </c>
      <c r="C16" s="6">
        <f>Besoins!E11</f>
        <v>0.03</v>
      </c>
      <c r="D16" t="str">
        <f>Besoins!F11</f>
        <v>kg</v>
      </c>
    </row>
    <row r="17">
      <c r="A17"/>
      <c r="B17" t="str">
        <f>Besoins!B14</f>
        <v>Amandes effilées</v>
      </c>
      <c r="C17" s="6">
        <f>Besoins!E14</f>
        <v>0.05</v>
      </c>
      <c r="D17" t="str">
        <f>Besoins!F14</f>
        <v>kg</v>
      </c>
    </row>
    <row r="18">
      <c r="A18"/>
      <c r="B18" t="str">
        <f>Besoins!B15</f>
        <v>Cerneaux de noix</v>
      </c>
      <c r="C18" s="6">
        <f>Besoins!E15</f>
        <v>0.05</v>
      </c>
      <c r="D18" t="str">
        <f>Besoins!F15</f>
        <v>kg</v>
      </c>
    </row>
    <row r="19">
      <c r="A19" t="s" s="15">
        <v>96</v>
      </c>
      <c r="B19" t="str" s="12">
        <f>Procedure!D5</f>
        <v>Croûter — Laisser sécher à température ambiante au moins 24 h avant d'enfourner.</v>
      </c>
      <c r="C19"/>
      <c r="D19"/>
    </row>
    <row r="20">
      <c r="A20" t="s" s="15">
        <v>97</v>
      </c>
      <c r="B20" t="str" s="12">
        <f>Procedure!D6</f>
        <v>Sirop de glaçage — Ajouter le glucose au sirop à 30° Baumé et laisser refroidir.</v>
      </c>
      <c r="C20"/>
      <c r="D20"/>
    </row>
    <row r="21">
      <c r="A21"/>
      <c r="B21" t="s">
        <v>98</v>
      </c>
      <c r="C21" s="6">
        <f>'Besoins'!$B$2*0.2</f>
        <v>0.2</v>
      </c>
      <c r="D21" t="s">
        <v>15</v>
      </c>
    </row>
    <row r="22">
      <c r="A22"/>
      <c r="B22" t="str">
        <f>Besoins!B19</f>
        <v>Sirop de glucose</v>
      </c>
      <c r="C22" s="6">
        <f>Besoins!E19</f>
        <v>0.1</v>
      </c>
      <c r="D22" t="str">
        <f>Besoins!F19</f>
        <v>kg</v>
      </c>
    </row>
    <row r="23">
      <c r="A23" t="s" s="15">
        <v>99</v>
      </c>
      <c r="B23" t="str" s="12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 t="s" s="15">
        <v>92</v>
      </c>
      <c r="B26" t="str" s="12">
        <f>Procedure!D8</f>
        <v>Mise en place — Vérifier la propreté du matériel, peser le sucre et mesurer l'eau.</v>
      </c>
      <c r="C26"/>
      <c r="D26"/>
    </row>
    <row r="27">
      <c r="A27" t="s" s="15">
        <v>93</v>
      </c>
      <c r="B27" t="str" s="12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Besoins!B7</f>
        <v>Eau (robinet - moy. France 2026)</v>
      </c>
      <c r="C28" s="6">
        <f>Besoins!E7</f>
        <v>0.114943</v>
      </c>
      <c r="D28" t="str">
        <f>Besoins!F7</f>
        <v>lt</v>
      </c>
    </row>
    <row r="29">
      <c r="A29"/>
      <c r="B29" t="str">
        <f>Besoins!B20</f>
        <v>Sucre blanc cristal sac 25 kg</v>
      </c>
      <c r="C29" s="6">
        <f>Besoins!E20</f>
        <v>0.137931</v>
      </c>
      <c r="D29" t="str">
        <f>Besoins!F20</f>
        <v>kg</v>
      </c>
    </row>
    <row r="30">
      <c r="A30" t="s" s="15">
        <v>95</v>
      </c>
      <c r="B30" t="str" s="12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5">
        <v>96</v>
      </c>
      <c r="B31" t="str" s="12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6">
        <v>101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2026-10-30T14:33:33Z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2026-10-30T14:33:33Z</dcterms:modified>
  <cp:revision>1</cp:revision>
</cp:coreProperties>
</file>