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<sst xmlns="http://schemas.openxmlformats.org/spreadsheetml/2006/main" count="181" uniqueCount="181">
  <si>
    <t>Fiche technique</t>
  </si>
  <si>
    <t>Nom</t>
  </si>
  <si>
    <t>CONSOMMÉ CLARIFIÉ (CLARIFIER UNE MARMITE)</t>
  </si>
  <si>
    <t>Code</t>
  </si>
  <si>
    <t>GRO_CDR_B272</t>
  </si>
  <si>
    <t>Classe</t>
  </si>
  <si>
    <t>Fonds et bouillons de base (CUI.FONDS)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</si>
  <si>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</si>
  <si>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</si>
  <si>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</si>
  <si>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</si>
  <si>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</si>
  <si>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</si>
  <si>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</si>
  <si>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</si>
  <si>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</si>
  <si>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</si>
  <si>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</si>
  <si>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</si>
  <si>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</si>
  <si>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</si>
  <si>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</si>
  <si>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</si>
  <si>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</si>
  <si>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</si>
  <si>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</si>
  <si>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</si>
  <si>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</si>
  <si>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</si>
  <si>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</si>
  <si>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</si>
  <si>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</si>
  <si>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</si>
  <si>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</si>
  <si>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</si>
  <si>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CONC-TOMATE</t>
  </si>
  <si>
    <t>Concentré de tomate double</t>
  </si>
  <si>
    <t>Concentrés et purées cuisines</t>
  </si>
  <si>
    <t>pc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</si>
  <si>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</si>
  <si>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</si>
  <si>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</si>
  <si>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</si>
  <si>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</si>
  <si>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</si>
  <si>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HER-LAURIER</t>
  </si>
  <si>
    <t>Laurier sauce feuilles</t>
  </si>
  <si>
    <t>Herbes aromatiques séchées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</si>
  <si>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</si>
  <si>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</si>
  <si>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</si>
  <si>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</si>
  <si>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</si>
  <si>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</si>
  <si>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</si>
  <si>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RNM0400123</t>
  </si>
  <si>
    <t>CÉLERI-BRANCHE vert France cat.I</t>
  </si>
  <si>
    <t>RNM27820123</t>
  </si>
  <si>
    <t>OIGNON jaune France cat.I 60-80mm</t>
  </si>
  <si>
    <t>RNM6520160</t>
  </si>
  <si>
    <t>PERSIL simple France botte</t>
  </si>
  <si>
    <t>bte</t>
  </si>
  <si>
    <t>RNM0200123</t>
  </si>
  <si>
    <t>POIREAU France cat.I</t>
  </si>
  <si>
    <t>RNM9360123</t>
  </si>
  <si>
    <t>TOMATE ronde Maroc cat.I 67-82mm</t>
  </si>
  <si>
    <t>00000047</t>
  </si>
  <si>
    <t>OEUF A3 (PRIX)</t>
  </si>
  <si>
    <t>Oeufs entiers</t>
  </si>
  <si>
    <t>SEL-GROS</t>
  </si>
  <si>
    <t>Gros sel de mer</t>
  </si>
  <si>
    <t>Sels et condiments de base</t>
  </si>
  <si>
    <t>RNM0590162</t>
  </si>
  <si>
    <t>BOEUF vache (paleron) semi-paré U.E. sous-vide</t>
  </si>
  <si>
    <t>Bœuf</t>
  </si>
  <si>
    <t>00002610</t>
  </si>
  <si>
    <t>Gîte-gîte (bœuf)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</si>
  <si>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</si>
  <si>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</si>
  <si>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</si>
  <si>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</si>
  <si>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</si>
  <si>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</si>
  <si>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</si>
  <si>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</si>
  <si>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</si>
  <si>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</si>
  <si>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</si>
  <si>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</si>
  <si>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</si>
  <si>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</si>
  <si>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</si>
  <si>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BOEUF vache (paleron) semi-paré U.E. sous-vide</t>
  </si>
  <si>
    <t>matiere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</si>
  <si>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</si>
  <si>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</si>
  <si>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</si>
  <si>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</si>
  <si>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CAROTTE France extra colis 12kg</t>
  </si>
  <si>
    <t xml:space="preserve">    ↳ POIREAU France cat.I</t>
  </si>
  <si>
    <t xml:space="preserve">    ↳ CÉLERI-BRANCHE vert France cat.I</t>
  </si>
  <si>
    <t xml:space="preserve">    ↳ TOMATE ronde Maroc cat.I 67-82mm</t>
  </si>
  <si>
    <t xml:space="preserve">    ↳ Concentré de tomate — boîte 4/4 (collectivité)</t>
  </si>
  <si>
    <t>Préparations de base collectivité</t>
  </si>
  <si>
    <t xml:space="preserve">        ↳ Concentré de tomate double</t>
  </si>
  <si>
    <t xml:space="preserve">    ↳ CONSOMMÉ BLANC SIMPLE OU MARMITE</t>
  </si>
  <si>
    <t xml:space="preserve">        ↳ Jumeau (bœuf)</t>
  </si>
  <si>
    <t xml:space="preserve">        ↳ Gîte-gîte (bœuf)</t>
  </si>
  <si>
    <t xml:space="preserve">        ↳ Macreuse à pot-au-feu</t>
  </si>
  <si>
    <t xml:space="preserve">        ↳ Plat de côtes (bœuf)</t>
  </si>
  <si>
    <t xml:space="preserve">        ↳ Os de bœuf (moelle)</t>
  </si>
  <si>
    <t xml:space="preserve">        ↳ CAROTTE France extra colis 12kg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</si>
  <si>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</si>
  <si>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</si>
  <si>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</si>
  <si>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AIL frais France cat.I 60-80mm</t>
  </si>
  <si>
    <t xml:space="preserve">        ↳ BOUQUET GARNI</t>
  </si>
  <si>
    <t>Préparations de base cuisine</t>
  </si>
  <si>
    <t xml:space="preserve">            ↳ PERSIL PLAT (KG)</t>
  </si>
  <si>
    <t>Conversions diverses</t>
  </si>
  <si>
    <t xml:space="preserve">                ↳ PERSIL simple France botte</t>
  </si>
  <si>
    <t xml:space="preserve">            ↳ Thym séché</t>
  </si>
  <si>
    <t xml:space="preserve">            ↳ Laurier sauce feuilles</t>
  </si>
  <si>
    <t xml:space="preserve">        ↳ Eau (robinet - moy. France 2026)</t>
  </si>
  <si>
    <t xml:space="preserve">        ↳ Gros sel de mer</t>
  </si>
  <si>
    <t xml:space="preserve">        ↳ Poivre noir en grains entiers</t>
  </si>
  <si>
    <t xml:space="preserve">        ↳ Clous de girofle (par 20)</t>
  </si>
  <si>
    <t xml:space="preserve">            ↳ Clous de girofle</t>
  </si>
  <si>
    <t xml:space="preserve">    ↳ Poivre noir en grains entiers</t>
  </si>
  <si>
    <t>Recette</t>
  </si>
  <si>
    <t>#</t>
  </si>
  <si>
    <t>Verbe</t>
  </si>
  <si>
    <t>Étape</t>
  </si>
  <si>
    <t>Précision technique</t>
  </si>
  <si>
    <t>Durée</t>
  </si>
  <si>
    <t>Mise en place du poste de travail — Réunir les denrées, le matériel de préparation et de cuisson. Contrôler la fraîcheur et la qualité des produits.</t>
  </si>
  <si>
    <t>Préparer la viande — Parer, dénerver, dégraisser parfaitement ; la hacher pas trop finement (grosse grille du hachoir ou au couteau).</t>
  </si>
  <si>
    <t>Préparer la garniture aromatique — Éplucher, laver ; émincer finement carottes, vert de poireau et céleri ; concasser les tomates.</t>
  </si>
  <si>
    <t>Concentré de tomate — boîte 4/4 (collectivité)</t>
  </si>
  <si>
    <t>CONSOMMÉ BLANC SIMPLE OU MARMITE</t>
  </si>
  <si>
    <t>CONCASSER</t>
  </si>
  <si>
    <t>Concasser les os — récupérer et réserver la moelle — réunir dans une grande marmite — couvrir d'eau froide — porter à ébullition — écumer — rafraîchir</t>
  </si>
  <si>
    <t>4 min (cuisson)</t>
  </si>
  <si>
    <t>MARQUER</t>
  </si>
  <si>
    <t>Replacer la viande et les os dans la marmite soigneusement rincée — mouiller amplement à l'eau froide — saler modérément — porter à ébullition</t>
  </si>
  <si>
    <t>ÉPLUCHER</t>
  </si>
  <si>
    <t>Blanchir la viande et les os 3 à 4 minutes — Les couvrir d'eau froide, porter à ébullition, écumer, rafraîchir à l'eau courante.</t>
  </si>
  <si>
    <t>Éplucher et laver — tronçonner les carottes si trop grosses — couper les oignons et les faire colorer sur la plaque — confectionner le bouquet garni</t>
  </si>
  <si>
    <t>ÉCUMER</t>
  </si>
  <si>
    <t>Opération répétée fréquemment</t>
  </si>
  <si>
    <t>MOUILLER</t>
  </si>
  <si>
    <t>PASSER</t>
  </si>
  <si>
    <t>Ne pas remuer le fond de la marmite — ne pas le troubler</t>
  </si>
  <si>
    <t>DÉGRAISSER</t>
  </si>
  <si>
    <t>Effleurer la surface du consommé en le roulant sur les "yeux"</t>
  </si>
  <si>
    <t>BOUQUET GARNI</t>
  </si>
  <si>
    <t>TRIER</t>
  </si>
  <si>
    <t>Mise en place — Peser et mesurer toutes les denrées, vérifier leur fraîcheur.</t>
  </si>
  <si>
    <t>FOURRER</t>
  </si>
  <si>
    <t>Fiche technique — CONSOMMÉ CLARIFIÉ (CLARIFIER UNE MARMITE)</t>
  </si>
  <si>
    <t>CONSOMMÉ CLARIFIÉ (CLARIFIER UNE MARMITE)  GRO_CDR_B272</t>
  </si>
  <si>
    <t>1.</t>
  </si>
  <si>
    <t>2.</t>
  </si>
  <si>
    <t>3.</t>
  </si>
  <si>
    <t xml:space="preserve">    CAROTTE France extra colis 12kg</t>
  </si>
  <si>
    <t xml:space="preserve">    POIREAU France cat.I</t>
  </si>
  <si>
    <t xml:space="preserve">    CÉLERI-BRANCHE vert France cat.I</t>
  </si>
  <si>
    <t xml:space="preserve">    Concentré de tomate — boîte 4/4 (collectivité)</t>
  </si>
  <si>
    <t>4.</t>
  </si>
  <si>
    <t xml:space="preserve">    BLANC D'OEUF (P) (conv.)</t>
  </si>
  <si>
    <t xml:space="preserve">    CONSOMMÉ BLANC SIMPLE OU MARMITE</t>
  </si>
  <si>
    <t>5.</t>
  </si>
  <si>
    <t xml:space="preserve">    Poivre noir en grains entiers</t>
  </si>
  <si>
    <t>6.</t>
  </si>
  <si>
    <t>↳ Concentré de tomate — boîte 4/4 (collectivité)  GRO-CONC-TOMATE</t>
  </si>
  <si>
    <t>↳ CONSOMMÉ BLANC SIMPLE OU MARMITE  GRO_CDR_B269</t>
  </si>
  <si>
    <t xml:space="preserve">    BOUQUET GARNI</t>
  </si>
  <si>
    <t xml:space="preserve">    Clous de girofle (par 20) (conv.)</t>
  </si>
  <si>
    <t>7.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</si>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</sst>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13.961391818182</v>
      </c>
    </row>
    <row r="12">
      <c r="A12" t="s" s="3">
        <v>17</v>
      </c>
      <c r="B12" s="4">
        <v>13.961391818182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13.961391818182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2.1</v>
      </c>
      <c r="E7" s="11">
        <f>D7*$B$2</f>
        <v>2.1</v>
      </c>
      <c r="F7" t="s">
        <v>25</v>
      </c>
      <c r="G7" s="4">
        <f>E7*0.0043</f>
        <v>0.00903</v>
      </c>
    </row>
    <row r="8">
      <c r="A8" t="s">
        <v>35</v>
      </c>
      <c r="B8" t="s">
        <v>36</v>
      </c>
      <c r="C8" t="s">
        <v>37</v>
      </c>
      <c r="D8" s="9">
        <v>0.011364</v>
      </c>
      <c r="E8" s="11">
        <f>D8*$B$2</f>
        <v>0.011364</v>
      </c>
      <c r="F8" t="s">
        <v>38</v>
      </c>
      <c r="G8" s="4">
        <f>E8*12.5995968129</f>
        <v>0.143182</v>
      </c>
    </row>
    <row r="9">
      <c r="A9" t="s">
        <v>39</v>
      </c>
      <c r="B9" t="s">
        <v>40</v>
      </c>
      <c r="C9" t="s">
        <v>41</v>
      </c>
      <c r="D9" s="9">
        <v>0.00006</v>
      </c>
      <c r="E9" s="11">
        <f>D9*$B$2</f>
        <v>0.00006</v>
      </c>
      <c r="F9" t="s">
        <v>42</v>
      </c>
      <c r="G9" s="4">
        <f>E9*25</f>
        <v>0.0015</v>
      </c>
    </row>
    <row r="10">
      <c r="A10" t="s">
        <v>43</v>
      </c>
      <c r="B10" t="s">
        <v>44</v>
      </c>
      <c r="C10" t="s">
        <v>41</v>
      </c>
      <c r="D10" s="9">
        <v>0.0022</v>
      </c>
      <c r="E10" s="11">
        <f>D10*$B$2</f>
        <v>0.0022</v>
      </c>
      <c r="F10" t="s">
        <v>42</v>
      </c>
      <c r="G10" s="4">
        <f>E10*12</f>
        <v>0.0264</v>
      </c>
    </row>
    <row r="11">
      <c r="A11" t="s">
        <v>45</v>
      </c>
      <c r="B11" t="s">
        <v>46</v>
      </c>
      <c r="C11" t="s">
        <v>47</v>
      </c>
      <c r="D11" s="9">
        <v>0.0012</v>
      </c>
      <c r="E11" s="11">
        <f>D11*$B$2</f>
        <v>0.0012</v>
      </c>
      <c r="F11" t="s">
        <v>42</v>
      </c>
      <c r="G11" s="4">
        <f>E11*9.8</f>
        <v>0.01176</v>
      </c>
    </row>
    <row r="12">
      <c r="A12" t="s">
        <v>48</v>
      </c>
      <c r="B12" t="s">
        <v>49</v>
      </c>
      <c r="C12" t="s">
        <v>47</v>
      </c>
      <c r="D12" s="9">
        <v>0.0012</v>
      </c>
      <c r="E12" s="11">
        <f>D12*$B$2</f>
        <v>0.0012</v>
      </c>
      <c r="F12" t="s">
        <v>42</v>
      </c>
      <c r="G12" s="4">
        <f>E12*8.5</f>
        <v>0.0102</v>
      </c>
    </row>
    <row r="13">
      <c r="A13" t="s">
        <v>50</v>
      </c>
      <c r="B13" t="s">
        <v>51</v>
      </c>
      <c r="C13" t="s">
        <v>52</v>
      </c>
      <c r="D13" s="9">
        <v>0.006</v>
      </c>
      <c r="E13" s="11">
        <f>D13*$B$2</f>
        <v>0.006</v>
      </c>
      <c r="F13" t="s">
        <v>42</v>
      </c>
      <c r="G13" s="4">
        <f>E13*6.5</f>
        <v>0.039</v>
      </c>
    </row>
    <row r="14">
      <c r="A14" t="s">
        <v>53</v>
      </c>
      <c r="B14" t="s">
        <v>54</v>
      </c>
      <c r="C14" t="s">
        <v>52</v>
      </c>
      <c r="D14" s="9">
        <v>0.23</v>
      </c>
      <c r="E14" s="11">
        <f>D14*$B$2</f>
        <v>0.23</v>
      </c>
      <c r="F14" t="s">
        <v>42</v>
      </c>
      <c r="G14" s="4">
        <f>E14*1.1</f>
        <v>0.253</v>
      </c>
    </row>
    <row r="15">
      <c r="A15" t="s">
        <v>55</v>
      </c>
      <c r="B15" t="s">
        <v>56</v>
      </c>
      <c r="C15" t="s">
        <v>52</v>
      </c>
      <c r="D15" s="9">
        <v>0.116</v>
      </c>
      <c r="E15" s="11">
        <f>D15*$B$2</f>
        <v>0.116</v>
      </c>
      <c r="F15" t="s">
        <v>42</v>
      </c>
      <c r="G15" s="4">
        <f>E15*1.8</f>
        <v>0.2088</v>
      </c>
    </row>
    <row r="16">
      <c r="A16" t="s">
        <v>57</v>
      </c>
      <c r="B16" t="s">
        <v>58</v>
      </c>
      <c r="C16" t="s">
        <v>52</v>
      </c>
      <c r="D16" s="9">
        <v>0.18</v>
      </c>
      <c r="E16" s="11">
        <f>D16*$B$2</f>
        <v>0.18</v>
      </c>
      <c r="F16" t="s">
        <v>42</v>
      </c>
      <c r="G16" s="4">
        <f>E16*0.4</f>
        <v>0.072</v>
      </c>
    </row>
    <row r="17">
      <c r="A17" t="s">
        <v>59</v>
      </c>
      <c r="B17" t="s">
        <v>60</v>
      </c>
      <c r="C17" t="s">
        <v>52</v>
      </c>
      <c r="D17" s="9">
        <v>0.24</v>
      </c>
      <c r="E17" s="11">
        <f>D17*$B$2</f>
        <v>0.24</v>
      </c>
      <c r="F17" t="s">
        <v>61</v>
      </c>
      <c r="G17" s="4">
        <f>E17*0.45</f>
        <v>0.108</v>
      </c>
    </row>
    <row r="18">
      <c r="A18" t="s">
        <v>62</v>
      </c>
      <c r="B18" t="s">
        <v>63</v>
      </c>
      <c r="C18" t="s">
        <v>52</v>
      </c>
      <c r="D18" s="9">
        <v>0.23</v>
      </c>
      <c r="E18" s="11">
        <f>D18*$B$2</f>
        <v>0.23</v>
      </c>
      <c r="F18" t="s">
        <v>42</v>
      </c>
      <c r="G18" s="4">
        <f>E18*0.9</f>
        <v>0.207</v>
      </c>
    </row>
    <row r="19">
      <c r="A19" t="s">
        <v>64</v>
      </c>
      <c r="B19" t="s">
        <v>65</v>
      </c>
      <c r="C19" t="s">
        <v>52</v>
      </c>
      <c r="D19" s="9">
        <v>0.08</v>
      </c>
      <c r="E19" s="11">
        <f>D19*$B$2</f>
        <v>0.08</v>
      </c>
      <c r="F19" t="s">
        <v>42</v>
      </c>
      <c r="G19" s="4">
        <f>E19*2.8</f>
        <v>0.224</v>
      </c>
    </row>
    <row r="20">
      <c r="A20" t="s" s="12">
        <v>66</v>
      </c>
      <c r="B20" t="s">
        <v>67</v>
      </c>
      <c r="C20" t="s">
        <v>68</v>
      </c>
      <c r="D20" s="9">
        <v>0.5</v>
      </c>
      <c r="E20" s="11">
        <f>D20*$B$2</f>
        <v>0.5</v>
      </c>
      <c r="F20" t="s">
        <v>38</v>
      </c>
      <c r="G20" s="4">
        <f>E20*0.27</f>
        <v>0.135</v>
      </c>
    </row>
    <row r="21">
      <c r="A21" t="s">
        <v>69</v>
      </c>
      <c r="B21" t="s">
        <v>70</v>
      </c>
      <c r="C21" t="s">
        <v>71</v>
      </c>
      <c r="D21" s="9">
        <v>0.006</v>
      </c>
      <c r="E21" s="11">
        <f>D21*$B$2</f>
        <v>0.006</v>
      </c>
      <c r="F21" t="s">
        <v>42</v>
      </c>
      <c r="G21" s="4">
        <f>E21*0.42</f>
        <v>0.00252</v>
      </c>
    </row>
    <row r="22">
      <c r="A22" t="s">
        <v>72</v>
      </c>
      <c r="B22" t="s">
        <v>73</v>
      </c>
      <c r="C22" t="s">
        <v>74</v>
      </c>
      <c r="D22" s="9">
        <v>0.2</v>
      </c>
      <c r="E22" s="11">
        <f>D22*$B$2</f>
        <v>0.2</v>
      </c>
      <c r="F22" t="s">
        <v>42</v>
      </c>
      <c r="G22" s="4">
        <f>E22*9.75</f>
        <v>1.95</v>
      </c>
    </row>
    <row r="23">
      <c r="A23" t="s" s="12">
        <v>75</v>
      </c>
      <c r="B23" t="s">
        <v>76</v>
      </c>
      <c r="C23" t="s">
        <v>74</v>
      </c>
      <c r="D23" s="9">
        <v>0.24</v>
      </c>
      <c r="E23" s="11">
        <f>D23*$B$2</f>
        <v>0.24</v>
      </c>
      <c r="F23" t="s">
        <v>42</v>
      </c>
      <c r="G23" s="4">
        <f>E23*10</f>
        <v>2.4</v>
      </c>
    </row>
    <row r="24">
      <c r="A24" t="s" s="12">
        <v>77</v>
      </c>
      <c r="B24" t="s">
        <v>78</v>
      </c>
      <c r="C24" t="s">
        <v>74</v>
      </c>
      <c r="D24" s="9">
        <v>0.24</v>
      </c>
      <c r="E24" s="11">
        <f>D24*$B$2</f>
        <v>0.24</v>
      </c>
      <c r="F24" t="s">
        <v>42</v>
      </c>
      <c r="G24" s="4">
        <f>E24*12</f>
        <v>2.88</v>
      </c>
    </row>
    <row r="25">
      <c r="A25" t="s" s="12">
        <v>79</v>
      </c>
      <c r="B25" t="s">
        <v>80</v>
      </c>
      <c r="C25" t="s">
        <v>74</v>
      </c>
      <c r="D25" s="9">
        <v>0.24</v>
      </c>
      <c r="E25" s="11">
        <f>D25*$B$2</f>
        <v>0.24</v>
      </c>
      <c r="F25" t="s">
        <v>42</v>
      </c>
      <c r="G25" s="4">
        <f>E25*11</f>
        <v>2.64</v>
      </c>
    </row>
    <row r="26">
      <c r="A26" t="s" s="12">
        <v>81</v>
      </c>
      <c r="B26" t="s">
        <v>82</v>
      </c>
      <c r="C26" t="s">
        <v>74</v>
      </c>
      <c r="D26" s="9">
        <v>0.24</v>
      </c>
      <c r="E26" s="11">
        <f>D26*$B$2</f>
        <v>0.24</v>
      </c>
      <c r="F26" t="s">
        <v>42</v>
      </c>
      <c r="G26" s="4">
        <f>E26*3</f>
        <v>0.72</v>
      </c>
    </row>
    <row r="27">
      <c r="A27" t="s" s="12">
        <v>83</v>
      </c>
      <c r="B27" t="s">
        <v>84</v>
      </c>
      <c r="C27" t="s">
        <v>74</v>
      </c>
      <c r="D27" s="9">
        <v>0.24</v>
      </c>
      <c r="E27" s="11">
        <f>D27*$B$2</f>
        <v>0.24</v>
      </c>
      <c r="F27" t="s">
        <v>42</v>
      </c>
      <c r="G27" s="4">
        <f>E27*8</f>
        <v>1.92</v>
      </c>
    </row>
    <row r="28">
      <c r="A28"/>
      <c r="B28"/>
      <c r="C28"/>
      <c r="D28"/>
      <c r="E28"/>
      <c r="F28" t="s" s="3">
        <v>85</v>
      </c>
      <c r="G28" s="13">
        <f>SUM(G7:G27)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90</v>
      </c>
      <c r="D2" s="11">
        <v>1</v>
      </c>
      <c r="E2" t="s">
        <v>25</v>
      </c>
      <c r="F2" t="s">
        <v>91</v>
      </c>
    </row>
    <row r="3">
      <c r="A3">
        <v>1</v>
      </c>
      <c r="B3" t="s">
        <v>92</v>
      </c>
      <c r="C3" t="s">
        <v>93</v>
      </c>
      <c r="D3" s="11">
        <v>0.2</v>
      </c>
      <c r="E3" t="s">
        <v>42</v>
      </c>
      <c r="F3" t="s">
        <v>74</v>
      </c>
    </row>
    <row r="4">
      <c r="A4">
        <v>1</v>
      </c>
      <c r="B4" t="s">
        <v>94</v>
      </c>
      <c r="C4" t="s">
        <v>90</v>
      </c>
      <c r="D4" s="11">
        <v>1</v>
      </c>
      <c r="E4" t="s">
        <v>38</v>
      </c>
      <c r="F4" t="s">
        <v>95</v>
      </c>
    </row>
    <row r="5">
      <c r="A5">
        <v>2</v>
      </c>
      <c r="B5" t="s">
        <v>96</v>
      </c>
      <c r="C5" t="s">
        <v>90</v>
      </c>
      <c r="D5" s="11">
        <v>0.036</v>
      </c>
      <c r="E5" t="s">
        <v>25</v>
      </c>
      <c r="F5" t="s">
        <v>95</v>
      </c>
    </row>
    <row r="6">
      <c r="A6">
        <v>3</v>
      </c>
      <c r="B6" t="s">
        <v>97</v>
      </c>
      <c r="C6" t="s">
        <v>93</v>
      </c>
      <c r="D6" s="11">
        <v>0.5</v>
      </c>
      <c r="E6" t="s">
        <v>38</v>
      </c>
      <c r="F6" t="s">
        <v>68</v>
      </c>
    </row>
    <row r="7">
      <c r="A7">
        <v>1</v>
      </c>
      <c r="B7" t="s">
        <v>98</v>
      </c>
      <c r="C7" t="s">
        <v>93</v>
      </c>
      <c r="D7" s="11">
        <v>0.05</v>
      </c>
      <c r="E7" t="s">
        <v>42</v>
      </c>
      <c r="F7" t="s">
        <v>52</v>
      </c>
    </row>
    <row r="8">
      <c r="A8">
        <v>1</v>
      </c>
      <c r="B8" t="s">
        <v>99</v>
      </c>
      <c r="C8" t="s">
        <v>93</v>
      </c>
      <c r="D8" s="11">
        <v>0.05</v>
      </c>
      <c r="E8" t="s">
        <v>42</v>
      </c>
      <c r="F8" t="s">
        <v>52</v>
      </c>
    </row>
    <row r="9">
      <c r="A9">
        <v>1</v>
      </c>
      <c r="B9" t="s">
        <v>100</v>
      </c>
      <c r="C9" t="s">
        <v>93</v>
      </c>
      <c r="D9" s="11">
        <v>0.02</v>
      </c>
      <c r="E9" t="s">
        <v>42</v>
      </c>
      <c r="F9" t="s">
        <v>52</v>
      </c>
    </row>
    <row r="10">
      <c r="A10">
        <v>1</v>
      </c>
      <c r="B10" t="s">
        <v>101</v>
      </c>
      <c r="C10" t="s">
        <v>93</v>
      </c>
      <c r="D10" s="11">
        <v>0.08</v>
      </c>
      <c r="E10" t="s">
        <v>42</v>
      </c>
      <c r="F10" t="s">
        <v>52</v>
      </c>
    </row>
    <row r="11">
      <c r="A11">
        <v>1</v>
      </c>
      <c r="B11" t="s">
        <v>102</v>
      </c>
      <c r="C11" t="s">
        <v>90</v>
      </c>
      <c r="D11" s="11">
        <v>0.01</v>
      </c>
      <c r="E11" t="s">
        <v>42</v>
      </c>
      <c r="F11" t="s">
        <v>103</v>
      </c>
    </row>
    <row r="12">
      <c r="A12">
        <v>2</v>
      </c>
      <c r="B12" t="s">
        <v>104</v>
      </c>
      <c r="C12" t="s">
        <v>93</v>
      </c>
      <c r="D12" s="11">
        <v>0.011</v>
      </c>
      <c r="E12" t="s">
        <v>38</v>
      </c>
      <c r="F12" t="s">
        <v>37</v>
      </c>
    </row>
    <row r="13">
      <c r="A13">
        <v>1</v>
      </c>
      <c r="B13" t="s">
        <v>105</v>
      </c>
      <c r="C13" t="s">
        <v>90</v>
      </c>
      <c r="D13" s="11">
        <v>1.2</v>
      </c>
      <c r="E13" t="s">
        <v>25</v>
      </c>
      <c r="F13" t="s">
        <v>91</v>
      </c>
    </row>
    <row r="14">
      <c r="A14">
        <v>2</v>
      </c>
      <c r="B14" t="s">
        <v>106</v>
      </c>
      <c r="C14" t="s">
        <v>93</v>
      </c>
      <c r="D14" s="11">
        <v>0.24</v>
      </c>
      <c r="E14" t="s">
        <v>42</v>
      </c>
      <c r="F14" t="s">
        <v>74</v>
      </c>
    </row>
    <row r="15">
      <c r="A15">
        <v>2</v>
      </c>
      <c r="B15" t="s">
        <v>107</v>
      </c>
      <c r="C15" t="s">
        <v>93</v>
      </c>
      <c r="D15" s="11">
        <v>0.24</v>
      </c>
      <c r="E15" t="s">
        <v>42</v>
      </c>
      <c r="F15" t="s">
        <v>74</v>
      </c>
    </row>
    <row r="16">
      <c r="A16">
        <v>2</v>
      </c>
      <c r="B16" t="s">
        <v>108</v>
      </c>
      <c r="C16" t="s">
        <v>93</v>
      </c>
      <c r="D16" s="11">
        <v>0.24</v>
      </c>
      <c r="E16" t="s">
        <v>42</v>
      </c>
      <c r="F16" t="s">
        <v>74</v>
      </c>
    </row>
    <row r="17">
      <c r="A17">
        <v>2</v>
      </c>
      <c r="B17" t="s">
        <v>109</v>
      </c>
      <c r="C17" t="s">
        <v>93</v>
      </c>
      <c r="D17" s="11">
        <v>0.24</v>
      </c>
      <c r="E17" t="s">
        <v>42</v>
      </c>
      <c r="F17" t="s">
        <v>74</v>
      </c>
    </row>
    <row r="18">
      <c r="A18">
        <v>2</v>
      </c>
      <c r="B18" t="s">
        <v>110</v>
      </c>
      <c r="C18" t="s">
        <v>93</v>
      </c>
      <c r="D18" s="11">
        <v>0.24</v>
      </c>
      <c r="E18" t="s">
        <v>42</v>
      </c>
      <c r="F18" t="s">
        <v>74</v>
      </c>
    </row>
    <row r="19">
      <c r="A19">
        <v>2</v>
      </c>
      <c r="B19" t="s">
        <v>111</v>
      </c>
      <c r="C19" t="s">
        <v>93</v>
      </c>
      <c r="D19" s="11">
        <v>0.18</v>
      </c>
      <c r="E19" t="s">
        <v>42</v>
      </c>
      <c r="F19" t="s">
        <v>52</v>
      </c>
    </row>
    <row r="20">
      <c r="A20">
        <v>2</v>
      </c>
      <c r="B20" t="s">
        <v>112</v>
      </c>
      <c r="C20" t="s">
        <v>93</v>
      </c>
      <c r="D20" s="11">
        <v>0.18</v>
      </c>
      <c r="E20" t="s">
        <v>42</v>
      </c>
      <c r="F20" t="s">
        <v>52</v>
      </c>
    </row>
    <row r="21">
      <c r="A21">
        <v>2</v>
      </c>
      <c r="B21" t="s">
        <v>113</v>
      </c>
      <c r="C21" t="s">
        <v>93</v>
      </c>
      <c r="D21" s="11">
        <v>0.18</v>
      </c>
      <c r="E21" t="s">
        <v>42</v>
      </c>
      <c r="F21" t="s">
        <v>52</v>
      </c>
    </row>
    <row r="22">
      <c r="A22">
        <v>2</v>
      </c>
      <c r="B22" t="s">
        <v>114</v>
      </c>
      <c r="C22" t="s">
        <v>93</v>
      </c>
      <c r="D22" s="11">
        <v>0.096</v>
      </c>
      <c r="E22" t="s">
        <v>42</v>
      </c>
      <c r="F22" t="s">
        <v>52</v>
      </c>
    </row>
    <row r="23">
      <c r="A23">
        <v>2</v>
      </c>
      <c r="B23" t="s">
        <v>115</v>
      </c>
      <c r="C23" t="s">
        <v>93</v>
      </c>
      <c r="D23" s="11">
        <v>0.006</v>
      </c>
      <c r="E23" t="s">
        <v>42</v>
      </c>
      <c r="F23" t="s">
        <v>52</v>
      </c>
    </row>
    <row r="24">
      <c r="A24">
        <v>2</v>
      </c>
      <c r="B24" t="s">
        <v>116</v>
      </c>
      <c r="C24" t="s">
        <v>90</v>
      </c>
      <c r="D24" s="11">
        <v>1.2</v>
      </c>
      <c r="E24" t="s">
        <v>38</v>
      </c>
      <c r="F24" t="s">
        <v>117</v>
      </c>
    </row>
    <row r="25">
      <c r="A25">
        <v>3</v>
      </c>
      <c r="B25" t="s">
        <v>118</v>
      </c>
      <c r="C25" t="s">
        <v>90</v>
      </c>
      <c r="D25" s="11">
        <v>0.024</v>
      </c>
      <c r="E25" t="s">
        <v>42</v>
      </c>
      <c r="F25" t="s">
        <v>119</v>
      </c>
    </row>
    <row r="26">
      <c r="A26">
        <v>4</v>
      </c>
      <c r="B26" t="s">
        <v>120</v>
      </c>
      <c r="C26" t="s">
        <v>93</v>
      </c>
      <c r="D26" s="11">
        <v>0.24</v>
      </c>
      <c r="E26" t="s">
        <v>61</v>
      </c>
      <c r="F26" t="s">
        <v>52</v>
      </c>
    </row>
    <row r="27">
      <c r="A27">
        <v>3</v>
      </c>
      <c r="B27" t="s">
        <v>121</v>
      </c>
      <c r="C27" t="s">
        <v>93</v>
      </c>
      <c r="D27" s="11">
        <v>0.001</v>
      </c>
      <c r="E27" t="s">
        <v>42</v>
      </c>
      <c r="F27" t="s">
        <v>47</v>
      </c>
    </row>
    <row r="28">
      <c r="A28">
        <v>3</v>
      </c>
      <c r="B28" t="s">
        <v>122</v>
      </c>
      <c r="C28" t="s">
        <v>93</v>
      </c>
      <c r="D28" s="11">
        <v>0.001</v>
      </c>
      <c r="E28" t="s">
        <v>42</v>
      </c>
      <c r="F28" t="s">
        <v>47</v>
      </c>
    </row>
    <row r="29">
      <c r="A29">
        <v>2</v>
      </c>
      <c r="B29" t="s">
        <v>123</v>
      </c>
      <c r="C29" t="s">
        <v>93</v>
      </c>
      <c r="D29" s="11">
        <v>2.1</v>
      </c>
      <c r="E29" t="s">
        <v>25</v>
      </c>
      <c r="F29" t="s">
        <v>34</v>
      </c>
    </row>
    <row r="30">
      <c r="A30">
        <v>2</v>
      </c>
      <c r="B30" t="s">
        <v>124</v>
      </c>
      <c r="C30" t="s">
        <v>93</v>
      </c>
      <c r="D30" s="11">
        <v>0.006</v>
      </c>
      <c r="E30" t="s">
        <v>42</v>
      </c>
      <c r="F30" t="s">
        <v>71</v>
      </c>
    </row>
    <row r="31">
      <c r="A31">
        <v>2</v>
      </c>
      <c r="B31" t="s">
        <v>125</v>
      </c>
      <c r="C31" t="s">
        <v>93</v>
      </c>
      <c r="D31" s="11">
        <v>0.001</v>
      </c>
      <c r="E31" t="s">
        <v>42</v>
      </c>
      <c r="F31" t="s">
        <v>41</v>
      </c>
    </row>
    <row r="32">
      <c r="A32">
        <v>2</v>
      </c>
      <c r="B32" t="s">
        <v>126</v>
      </c>
      <c r="C32" t="s">
        <v>90</v>
      </c>
      <c r="D32" s="11">
        <v>1.2</v>
      </c>
      <c r="E32" t="s">
        <v>38</v>
      </c>
      <c r="F32" t="s">
        <v>119</v>
      </c>
    </row>
    <row r="33">
      <c r="A33">
        <v>3</v>
      </c>
      <c r="B33" t="s">
        <v>127</v>
      </c>
      <c r="C33" t="s">
        <v>93</v>
      </c>
      <c r="D33" s="11">
        <v>0</v>
      </c>
      <c r="E33" t="s">
        <v>42</v>
      </c>
      <c r="F33" t="s">
        <v>41</v>
      </c>
    </row>
    <row r="34">
      <c r="A34">
        <v>1</v>
      </c>
      <c r="B34" t="s">
        <v>128</v>
      </c>
      <c r="C34" t="s">
        <v>93</v>
      </c>
      <c r="D34" s="11">
        <v>0.001</v>
      </c>
      <c r="E34" t="s">
        <v>42</v>
      </c>
      <c r="F3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129</v>
      </c>
      <c r="B1" t="s" s="2">
        <v>130</v>
      </c>
      <c r="C1" t="s" s="2">
        <v>131</v>
      </c>
      <c r="D1" t="s" s="2">
        <v>132</v>
      </c>
      <c r="E1" t="s" s="2">
        <v>133</v>
      </c>
      <c r="F1" t="s" s="2">
        <v>134</v>
      </c>
    </row>
    <row r="2">
      <c r="A2" t="s">
        <v>2</v>
      </c>
      <c r="B2">
        <v>1</v>
      </c>
      <c r="C2"/>
      <c r="D2" t="s" s="14">
        <v>135</v>
      </c>
      <c r="E2" t="s" s="14"/>
      <c r="F2"/>
    </row>
    <row r="3">
      <c r="A3" t="s">
        <v>2</v>
      </c>
      <c r="B3">
        <v>2</v>
      </c>
      <c r="C3"/>
      <c r="D3" t="s" s="14">
        <v>136</v>
      </c>
      <c r="E3" t="s" s="14"/>
      <c r="F3"/>
    </row>
    <row r="4">
      <c r="A4" t="s">
        <v>2</v>
      </c>
      <c r="B4">
        <v>3</v>
      </c>
      <c r="C4"/>
      <c r="D4" t="s" s="14">
        <v>137</v>
      </c>
      <c r="E4" t="s" s="14"/>
      <c r="F4"/>
    </row>
    <row r="5">
      <c r="A5" t="s">
        <v>2</v>
      </c>
      <c r="B5">
        <v>4</v>
      </c>
      <c r="C5"/>
      <c r="D5" t="inlineStr" s="14">
        <is>
          <t>Réaliser la clarification — Réunir dans une grande russe ou un rondeau la viande hachée, la garniture, tomates et concentré, les blancs d'œufs et un peu d'eau froide ; verser progressivement la marmite refroidie et dégraissée, bien mélanger ; porter doucement à ébullition en remuant lentement sans discontinuer avec une spatule ; réduire le feu dès les premiers bouillons ; ne plus remuer, laisser frémir 45 min à 1 h (le coagulat forme un cratère).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Passer très délicatement le consommé à l'étamine dans un récipient inox parfaitement propre, avec quelques grains de poivre concassés et du cerfeuil fraîchement haché dans l'étamine.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Dégraisser parfaitement au papier absorbant en effleurant la surface (retirer tous les « yeux ») ; vérifier l'assaisonnement ; utiliser immédiatement ou refroidir rapidement et réserver à couvert à + 3 °C maximum.</t>
        </is>
      </c>
      <c r="E7" t="s" s="14"/>
      <c r="F7"/>
    </row>
    <row r="8">
      <c r="A8" t="s">
        <v>138</v>
      </c>
      <c r="B8"/>
      <c r="C8"/>
      <c r="D8" t="inlineStr" s="14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8"/>
      <c r="F8"/>
    </row>
    <row r="9">
      <c r="A9" t="s">
        <v>139</v>
      </c>
      <c r="B9">
        <v>1</v>
      </c>
      <c r="C9" t="s">
        <v>140</v>
      </c>
      <c r="D9" t="s" s="14">
        <v>135</v>
      </c>
      <c r="E9" t="s" s="14">
        <v>141</v>
      </c>
      <c r="F9" t="s">
        <v>142</v>
      </c>
    </row>
    <row r="10">
      <c r="A10" t="s">
        <v>139</v>
      </c>
      <c r="B10">
        <v>2</v>
      </c>
      <c r="C10" t="s">
        <v>143</v>
      </c>
      <c r="D10" t="inlineStr" s="14">
        <is>
          <t>Préparer les ingrédients de base — Parer, dégraisser si nécessaire et ficeler les viandes ; concasser les os ; récupérer la moelle et la réserver dans une calotte d'eau glacée.</t>
        </is>
      </c>
      <c r="E10" t="s" s="14">
        <v>144</v>
      </c>
      <c r="F10"/>
    </row>
    <row r="11">
      <c r="A11" t="s">
        <v>139</v>
      </c>
      <c r="B11">
        <v>3</v>
      </c>
      <c r="C11" t="s">
        <v>145</v>
      </c>
      <c r="D11" t="s" s="14">
        <v>146</v>
      </c>
      <c r="E11" t="s" s="14">
        <v>147</v>
      </c>
      <c r="F11"/>
    </row>
    <row r="12">
      <c r="A12" t="s">
        <v>139</v>
      </c>
      <c r="B12">
        <v>4</v>
      </c>
      <c r="C12" t="s">
        <v>148</v>
      </c>
      <c r="D12" t="inlineStr" s="14">
        <is>
          <t>Marquer la marmite en cuisson — Replacer viande et os dans la marmite rincée ; recouvrir amplement d'eau froide ; saler au gros sel ; porter à ébullition ; écumer et dégraisser soigneusement.</t>
        </is>
      </c>
      <c r="E12" t="s" s="14">
        <v>149</v>
      </c>
      <c r="F12"/>
    </row>
    <row r="13">
      <c r="A13" t="s">
        <v>139</v>
      </c>
      <c r="B13">
        <v>5</v>
      </c>
      <c r="C13" t="s">
        <v>150</v>
      </c>
      <c r="D13" t="inlineStr" s="14">
        <is>
          <t>Préparer la garniture aromatique — Éplucher et laver les légumes ; tronçonner les grosses carottes ; couper les oignons transversalement et les colorer sur la plaque du fourneau (couleur ambrée), en clouter un d'un clou de girofle côté talon ; confectionner le bouquet garni (persil, thym, laurier, poireaux, céleri). L'ajouter au bout d'une heure de cuisson.</t>
        </is>
      </c>
      <c r="E13" t="s" s="14"/>
      <c r="F13"/>
    </row>
    <row r="14">
      <c r="A14" t="s">
        <v>139</v>
      </c>
      <c r="B14">
        <v>6</v>
      </c>
      <c r="C14" t="s">
        <v>151</v>
      </c>
      <c r="D14" t="inlineStr" s="14">
        <is>
          <t>Cuire 3 à 4 heures à découvert à très faible ébullition — Écumer et dégraisser souvent (une petite louche d'eau froide fait remonter la graisse) ; une ébullition trop vive trouble la marmite.</t>
        </is>
      </c>
      <c r="E14" t="s" s="14">
        <v>152</v>
      </c>
      <c r="F14"/>
    </row>
    <row r="15">
      <c r="A15" t="s">
        <v>139</v>
      </c>
      <c r="B15">
        <v>7</v>
      </c>
      <c r="C15" t="s">
        <v>153</v>
      </c>
      <c r="D15" t="inlineStr" s="14">
        <is>
          <t>S'assurer de la cuisson ; débarrasser la viande et la garniture (réserver la viande pour une autre utilisation) ; passer délicatement au chinois étamine dans un bahut inox avec quelques grains de poivre écrasés, sans remuer le fond ; laisser reposer, dégraisser, refroidir rapidement et réserver à + 3 °C maximum.</t>
        </is>
      </c>
      <c r="E15" t="s" s="14">
        <v>154</v>
      </c>
      <c r="F15"/>
    </row>
    <row r="16">
      <c r="A16" t="s">
        <v>155</v>
      </c>
      <c r="B16">
        <v>1</v>
      </c>
      <c r="C16" t="s">
        <v>156</v>
      </c>
      <c r="D16" t="s" s="14">
        <v>157</v>
      </c>
      <c r="E16" t="s" s="14"/>
      <c r="F16"/>
    </row>
    <row r="17">
      <c r="A17" t="s">
        <v>155</v>
      </c>
      <c r="B17">
        <v>2</v>
      </c>
      <c r="C17" t="s">
        <v>156</v>
      </c>
      <c r="D17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17" t="s" s="14"/>
      <c r="F17"/>
    </row>
    <row r="18">
      <c r="A18" t="s">
        <v>155</v>
      </c>
      <c r="B18">
        <v>3</v>
      </c>
      <c r="C18" t="s">
        <v>158</v>
      </c>
      <c r="D18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8" t="s" s="14"/>
      <c r="F1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159</v>
      </c>
      <c r="B1"/>
      <c r="C1"/>
      <c r="D1"/>
    </row>
    <row r="2">
      <c r="A2" t="str" s="15">
        <f>"GRO_CDR_B272 · CUI.FONDS · référence : "&amp;Besoins!B3&amp;" "&amp;Besoins!C3&amp;" · multiplicateur réglable sur la feuille ""Besoins"""</f>
        <v>GRO_CDR_B272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160</v>
      </c>
      <c r="B4"/>
      <c r="C4"/>
      <c r="D4"/>
    </row>
    <row r="5">
      <c r="A5" t="s" s="17">
        <v>161</v>
      </c>
      <c r="B5" t="str" s="14">
        <f>Procedure!D2</f>
        <v>Mise en place du poste de travail — Réunir les denrées, le matériel de préparation et de cuisson. Contrôler la fraîcheur et la qualité des produits.</v>
      </c>
      <c r="C5"/>
      <c r="D5"/>
    </row>
    <row r="6">
      <c r="A6" t="s" s="17">
        <v>162</v>
      </c>
      <c r="B6" t="str" s="14">
        <f>Procedure!D3</f>
        <v>Préparer la viande — Parer, dénerver, dégraisser parfaitement ; la hacher pas trop finement (grosse grille du hachoir ou au couteau).</v>
      </c>
      <c r="C6"/>
      <c r="D6"/>
    </row>
    <row r="7">
      <c r="A7"/>
      <c r="B7" t="str">
        <f>Besoins!B22</f>
        <v>BOEUF vache (paleron) semi-paré U.E. sous-vide</v>
      </c>
      <c r="C7" s="11">
        <f>Besoins!E22</f>
        <v>0.2</v>
      </c>
      <c r="D7" t="str">
        <f>Besoins!F22</f>
        <v>kg</v>
      </c>
    </row>
    <row r="8">
      <c r="A8" t="s" s="17">
        <v>163</v>
      </c>
      <c r="B8" t="str" s="14">
        <f>Procedure!D4</f>
        <v>Préparer la garniture aromatique — Éplucher, laver ; émincer finement carottes, vert de poireau et céleri ; concasser les tomates.</v>
      </c>
      <c r="C8"/>
      <c r="D8"/>
    </row>
    <row r="9">
      <c r="A9"/>
      <c r="B9" t="s">
        <v>164</v>
      </c>
      <c r="C9" s="11">
        <f>'Besoins'!$B$2*0.05</f>
        <v>0.05</v>
      </c>
      <c r="D9" t="s">
        <v>42</v>
      </c>
    </row>
    <row r="10">
      <c r="A10"/>
      <c r="B10" t="s">
        <v>165</v>
      </c>
      <c r="C10" s="11">
        <f>'Besoins'!$B$2*0.05</f>
        <v>0.05</v>
      </c>
      <c r="D10" t="s">
        <v>42</v>
      </c>
    </row>
    <row r="11">
      <c r="A11"/>
      <c r="B11" t="s">
        <v>166</v>
      </c>
      <c r="C11" s="11">
        <f>'Besoins'!$B$2*0.02</f>
        <v>0.02</v>
      </c>
      <c r="D11" t="s">
        <v>42</v>
      </c>
    </row>
    <row r="12">
      <c r="A12"/>
      <c r="B12" t="str">
        <f>Besoins!B19</f>
        <v>TOMATE ronde Maroc cat.I 67-82mm</v>
      </c>
      <c r="C12" s="11">
        <f>Besoins!E19</f>
        <v>0.08</v>
      </c>
      <c r="D12" t="str">
        <f>Besoins!F19</f>
        <v>kg</v>
      </c>
    </row>
    <row r="13">
      <c r="A13"/>
      <c r="B13" t="s">
        <v>167</v>
      </c>
      <c r="C13" s="11">
        <f>'Besoins'!$B$2*0.01</f>
        <v>0.01</v>
      </c>
      <c r="D13" t="s">
        <v>42</v>
      </c>
    </row>
    <row r="14">
      <c r="A14" t="s" s="17">
        <v>168</v>
      </c>
      <c r="B14" t="str" s="14">
        <f>Procedure!D5</f>
        <v>Réaliser la clarification — Réunir dans une grande russe ou un rondeau la viande hachée, la garniture, tomates et concentré, les blancs d'œufs et un peu d'eau froide ; verser progressivement la marmite refroidie et dégraissée, bien mélanger ; porter doucement à ébullition en remuant lentement sans discontinuer avec une spatule ; réduire le feu dès les premiers bouillons ; ne plus remuer, laisser frémir 45 min à 1 h (le coagulat forme un cratère).</v>
      </c>
      <c r="C14"/>
      <c r="D14"/>
    </row>
    <row r="15">
      <c r="A15"/>
      <c r="B15" t="s">
        <v>169</v>
      </c>
      <c r="C15" s="11">
        <f>'Besoins'!$B$2*1</f>
        <v>1</v>
      </c>
      <c r="D15" t="s">
        <v>38</v>
      </c>
    </row>
    <row r="16">
      <c r="A16"/>
      <c r="B16" t="s">
        <v>170</v>
      </c>
      <c r="C16" s="11">
        <f>'Besoins'!$B$2*1.2</f>
        <v>1.2</v>
      </c>
      <c r="D16" t="s">
        <v>25</v>
      </c>
    </row>
    <row r="17">
      <c r="A17" t="s" s="17">
        <v>171</v>
      </c>
      <c r="B17" t="str" s="14">
        <f>Procedure!D6</f>
        <v>Passer très délicatement le consommé à l'étamine dans un récipient inox parfaitement propre, avec quelques grains de poivre concassés et du cerfeuil fraîchement haché dans l'étamine.</v>
      </c>
      <c r="C17"/>
      <c r="D17"/>
    </row>
    <row r="18">
      <c r="A18"/>
      <c r="B18" t="s">
        <v>172</v>
      </c>
      <c r="C18" s="11">
        <f>'Besoins'!$B$2*0.001</f>
        <v>0.001</v>
      </c>
      <c r="D18" t="s">
        <v>42</v>
      </c>
    </row>
    <row r="19">
      <c r="A19" t="s" s="17">
        <v>173</v>
      </c>
      <c r="B19" t="str" s="14">
        <f>Procedure!D7</f>
        <v>Dégraisser parfaitement au papier absorbant en effleurant la surface (retirer tous les « yeux ») ; vérifier l'assaisonnement ; utiliser immédiatement ou refroidir rapidement et réserver à couvert à + 3 °C maximum.</v>
      </c>
      <c r="C19"/>
      <c r="D19"/>
    </row>
    <row r="20">
      <c r="A20"/>
      <c r="B20"/>
      <c r="C20"/>
      <c r="D20"/>
    </row>
    <row r="21">
      <c r="A21" t="s" s="16">
        <v>174</v>
      </c>
      <c r="B21"/>
      <c r="C21"/>
      <c r="D21"/>
    </row>
    <row r="22">
      <c r="A22"/>
      <c r="B22" t="inlineStr" s="18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22"/>
      <c r="D22"/>
    </row>
    <row r="23">
      <c r="A23"/>
      <c r="B23"/>
      <c r="C23"/>
      <c r="D23"/>
    </row>
    <row r="24">
      <c r="A24" t="s" s="16">
        <v>175</v>
      </c>
      <c r="B24"/>
      <c r="C24"/>
      <c r="D24"/>
    </row>
    <row r="25">
      <c r="A25" t="s" s="17">
        <v>161</v>
      </c>
      <c r="B25" t="str" s="14">
        <f>"[CONCASSER] "&amp;Procedure!D9</f>
        <v>[CONCASSER] Mise en place du poste de travail — Réunir les denrées, le matériel de préparation et de cuisson. Contrôler la fraîcheur et la qualité des produits.</v>
      </c>
      <c r="C25"/>
      <c r="D25"/>
    </row>
    <row r="26">
      <c r="A26"/>
      <c r="B26" t="str" s="18">
        <f>"ℹ "&amp;Procedure!E9</f>
        <v>ℹ</v>
      </c>
      <c r="C26"/>
      <c r="D26"/>
    </row>
    <row r="27">
      <c r="A27" t="s" s="17">
        <v>162</v>
      </c>
      <c r="B27" t="str" s="14">
        <f>"[MARQUER] "&amp;Procedure!D10</f>
        <v>[MARQUER] Préparer les ingrédients de base — Parer, dégraisser si nécessaire et ficeler les viandes ; concasser les os ; récupérer la moelle et la réserver dans une calotte d'eau glacée.</v>
      </c>
      <c r="C27"/>
      <c r="D27"/>
    </row>
    <row r="28">
      <c r="A28"/>
      <c r="B28" t="str">
        <f>Besoins!B24</f>
        <v>Jumeau (bœuf)</v>
      </c>
      <c r="C28" s="11">
        <f>Besoins!E24</f>
        <v>0.24</v>
      </c>
      <c r="D28" t="str">
        <f>Besoins!F24</f>
        <v>kg</v>
      </c>
    </row>
    <row r="29">
      <c r="A29"/>
      <c r="B29" t="str">
        <f>Besoins!B23</f>
        <v>Gîte-gîte (bœuf)</v>
      </c>
      <c r="C29" s="11">
        <f>Besoins!E23</f>
        <v>0.24</v>
      </c>
      <c r="D29" t="str">
        <f>Besoins!F23</f>
        <v>kg</v>
      </c>
    </row>
    <row r="30">
      <c r="A30"/>
      <c r="B30" t="str">
        <f>Besoins!B25</f>
        <v>Macreuse à pot-au-feu</v>
      </c>
      <c r="C30" s="11">
        <f>Besoins!E25</f>
        <v>0.24</v>
      </c>
      <c r="D30" t="str">
        <f>Besoins!F25</f>
        <v>kg</v>
      </c>
    </row>
    <row r="31">
      <c r="A31"/>
      <c r="B31" t="str">
        <f>Besoins!B27</f>
        <v>Plat de côtes (bœuf)</v>
      </c>
      <c r="C31" s="11">
        <f>Besoins!E27</f>
        <v>0.24</v>
      </c>
      <c r="D31" t="str">
        <f>Besoins!F27</f>
        <v>kg</v>
      </c>
    </row>
    <row r="32">
      <c r="A32"/>
      <c r="B32" t="str">
        <f>Besoins!B26</f>
        <v>Os de bœuf (moelle)</v>
      </c>
      <c r="C32" s="11">
        <f>Besoins!E26</f>
        <v>0.24</v>
      </c>
      <c r="D32" t="str">
        <f>Besoins!F26</f>
        <v>kg</v>
      </c>
    </row>
    <row r="33">
      <c r="A33"/>
      <c r="B33" t="str" s="18">
        <f>"ℹ "&amp;Procedure!E10</f>
        <v>ℹ</v>
      </c>
      <c r="C33"/>
      <c r="D33"/>
    </row>
    <row r="34">
      <c r="A34" t="s" s="17">
        <v>163</v>
      </c>
      <c r="B34" t="str" s="14">
        <f>"[ÉPLUCHER] "&amp;Procedure!D11</f>
        <v>[ÉPLUCHER] Blanchir la viande et les os 3 à 4 minutes — Les couvrir d'eau froide, porter à ébullition, écumer, rafraîchir à l'eau courante.</v>
      </c>
      <c r="C34"/>
      <c r="D34"/>
    </row>
    <row r="35">
      <c r="A35"/>
      <c r="B35" t="str" s="18">
        <f>"ℹ "&amp;Procedure!E11</f>
        <v>ℹ</v>
      </c>
      <c r="C35"/>
      <c r="D35"/>
    </row>
    <row r="36">
      <c r="A36" t="s" s="17">
        <v>168</v>
      </c>
      <c r="B36" t="str" s="14">
        <f>"[ÉCUMER] "&amp;Procedure!D12</f>
        <v>[ÉCUMER] Marquer la marmite en cuisson — Replacer viande et os dans la marmite rincée ; recouvrir amplement d'eau froide ; saler au gros sel ; porter à ébullition ; écumer et dégraisser soigneusement.</v>
      </c>
      <c r="C36"/>
      <c r="D36"/>
    </row>
    <row r="37">
      <c r="A37"/>
      <c r="B37" t="str">
        <f>Besoins!B7</f>
        <v>Eau (robinet - moy. France 2026)</v>
      </c>
      <c r="C37" s="11">
        <f>Besoins!E7</f>
        <v>2.1</v>
      </c>
      <c r="D37" t="str">
        <f>Besoins!F7</f>
        <v>lt</v>
      </c>
    </row>
    <row r="38">
      <c r="A38"/>
      <c r="B38" t="str">
        <f>Besoins!B21</f>
        <v>Gros sel de mer</v>
      </c>
      <c r="C38" s="11">
        <f>Besoins!E21</f>
        <v>0.006</v>
      </c>
      <c r="D38" t="str">
        <f>Besoins!F21</f>
        <v>kg</v>
      </c>
    </row>
    <row r="39">
      <c r="A39"/>
      <c r="B39" t="str" s="18">
        <f>"ℹ "&amp;Procedure!E12</f>
        <v>ℹ</v>
      </c>
      <c r="C39"/>
      <c r="D39"/>
    </row>
    <row r="40">
      <c r="A40" t="s" s="17">
        <v>171</v>
      </c>
      <c r="B40" t="str" s="14">
        <f>"[MOUILLER] "&amp;Procedure!D13</f>
        <v>[MOUILLER] Préparer la garniture aromatique — Éplucher et laver les légumes ; tronçonner les grosses carottes ; couper les oignons transversalement et les colorer sur la plaque du fourneau (couleur ambrée), en clouter un d'un clou de girofle côté talon ; confectionner le bouquet garni (persil, thym, laurier, poireaux, céleri). L'ajouter au bout d'une heure de cuisson.</v>
      </c>
      <c r="C40"/>
      <c r="D40"/>
    </row>
    <row r="41">
      <c r="A41"/>
      <c r="B41" t="s">
        <v>164</v>
      </c>
      <c r="C41" s="11">
        <f>'Besoins'!$B$2*0.18</f>
        <v>0.18</v>
      </c>
      <c r="D41" t="s">
        <v>42</v>
      </c>
    </row>
    <row r="42">
      <c r="A42"/>
      <c r="B42" t="str">
        <f>Besoins!B16</f>
        <v>OIGNON jaune France cat.I 60-80mm</v>
      </c>
      <c r="C42" s="11">
        <f>Besoins!E16</f>
        <v>0.18</v>
      </c>
      <c r="D42" t="str">
        <f>Besoins!F16</f>
        <v>kg</v>
      </c>
    </row>
    <row r="43">
      <c r="A43"/>
      <c r="B43" t="s">
        <v>165</v>
      </c>
      <c r="C43" s="11">
        <f>'Besoins'!$B$2*0.18</f>
        <v>0.18</v>
      </c>
      <c r="D43" t="s">
        <v>42</v>
      </c>
    </row>
    <row r="44">
      <c r="A44"/>
      <c r="B44" t="s">
        <v>166</v>
      </c>
      <c r="C44" s="11">
        <f>'Besoins'!$B$2*0.096</f>
        <v>0.096</v>
      </c>
      <c r="D44" t="s">
        <v>42</v>
      </c>
    </row>
    <row r="45">
      <c r="A45"/>
      <c r="B45" t="str">
        <f>Besoins!B13</f>
        <v>AIL frais France cat.I 60-80mm</v>
      </c>
      <c r="C45" s="11">
        <f>Besoins!E13</f>
        <v>0.006</v>
      </c>
      <c r="D45" t="str">
        <f>Besoins!F13</f>
        <v>kg</v>
      </c>
    </row>
    <row r="46">
      <c r="A46"/>
      <c r="B46" t="s">
        <v>176</v>
      </c>
      <c r="C46" s="11">
        <f>'Besoins'!$B$2*1.2</f>
        <v>1.2</v>
      </c>
      <c r="D46" t="s">
        <v>38</v>
      </c>
    </row>
    <row r="47">
      <c r="A47"/>
      <c r="B47" t="s">
        <v>177</v>
      </c>
      <c r="C47" s="11">
        <f>'Besoins'!$B$2*1.2</f>
        <v>1.2</v>
      </c>
      <c r="D47" t="s">
        <v>38</v>
      </c>
    </row>
    <row r="48">
      <c r="A48" t="s" s="17">
        <v>173</v>
      </c>
      <c r="B48" t="str" s="14">
        <f>"[PASSER] "&amp;Procedure!D14</f>
        <v>[PASSER] Cuire 3 à 4 heures à découvert à très faible ébullition — Écumer et dégraisser souvent (une petite louche d'eau froide fait remonter la graisse) ; une ébullition trop vive trouble la marmite.</v>
      </c>
      <c r="C48"/>
      <c r="D48"/>
    </row>
    <row r="49">
      <c r="A49"/>
      <c r="B49" t="str" s="18">
        <f>"ℹ "&amp;Procedure!E14</f>
        <v>ℹ</v>
      </c>
      <c r="C49"/>
      <c r="D49"/>
    </row>
    <row r="50">
      <c r="A50" t="s" s="17">
        <v>178</v>
      </c>
      <c r="B50" t="str" s="14">
        <f>"[DÉGRAISSER] "&amp;Procedure!D15</f>
        <v>[DÉGRAISSER] S'assurer de la cuisson ; débarrasser la viande et la garniture (réserver la viande pour une autre utilisation) ; passer délicatement au chinois étamine dans un bahut inox avec quelques grains de poivre écrasés, sans remuer le fond ; laisser reposer, dégraisser, refroidir rapidement et réserver à + 3 °C maximum.</v>
      </c>
      <c r="C50"/>
      <c r="D50"/>
    </row>
    <row r="51">
      <c r="A51"/>
      <c r="B51" t="s">
        <v>172</v>
      </c>
      <c r="C51" s="11">
        <f>'Besoins'!$B$2*0.0012</f>
        <v>0.0012</v>
      </c>
      <c r="D51" t="s">
        <v>42</v>
      </c>
    </row>
    <row r="52">
      <c r="A52"/>
      <c r="B52" t="str" s="18">
        <f>"ℹ "&amp;Procedure!E15</f>
        <v>ℹ</v>
      </c>
      <c r="C52"/>
      <c r="D52"/>
    </row>
    <row r="53">
      <c r="A53"/>
      <c r="B53"/>
      <c r="C53"/>
      <c r="D53"/>
    </row>
    <row r="54">
      <c r="A54" t="s" s="16">
        <v>179</v>
      </c>
      <c r="B54"/>
      <c r="C54"/>
      <c r="D54"/>
    </row>
    <row r="55">
      <c r="A55" t="s" s="17">
        <v>161</v>
      </c>
      <c r="B55" t="str" s="14">
        <f>"[TRIER] "&amp;Procedure!D16</f>
        <v>[TRIER] Mise en place — Peser et mesurer toutes les denrées, vérifier leur fraîcheur.</v>
      </c>
      <c r="C55"/>
      <c r="D55"/>
    </row>
    <row r="56">
      <c r="A56" t="s" s="17">
        <v>162</v>
      </c>
      <c r="B56" t="str" s="14">
        <f>"[TRIER] "&amp;Procedure!D17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56"/>
      <c r="D56"/>
    </row>
    <row r="57">
      <c r="A57" t="s" s="17">
        <v>163</v>
      </c>
      <c r="B57" t="str" s="14">
        <f>"[FOURRER] "&amp;Procedure!D18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57"/>
      <c r="D57"/>
    </row>
    <row r="58">
      <c r="A58"/>
      <c r="B58" t="s">
        <v>180</v>
      </c>
      <c r="C58" s="11">
        <f>'Besoins'!$B$2*0.024</f>
        <v>0.024</v>
      </c>
      <c r="D58" t="s">
        <v>42</v>
      </c>
    </row>
    <row r="59">
      <c r="A59"/>
      <c r="B59" t="str">
        <f>Besoins!B12</f>
        <v>Thym séché</v>
      </c>
      <c r="C59" s="11">
        <f>Besoins!E12</f>
        <v>0.0012</v>
      </c>
      <c r="D59" t="str">
        <f>Besoins!F12</f>
        <v>kg</v>
      </c>
    </row>
    <row r="60">
      <c r="A60"/>
      <c r="B60" t="str">
        <f>Besoins!B11</f>
        <v>Laurier sauce feuilles</v>
      </c>
      <c r="C60" s="11">
        <f>Besoins!E11</f>
        <v>0.0012</v>
      </c>
      <c r="D60" t="str">
        <f>Besoins!F11</f>
        <v>kg</v>
      </c>
    </row>
    <row r="61">
      <c r="A61"/>
      <c r="B61"/>
      <c r="C61"/>
      <c r="D61"/>
    </row>
    <row r="62">
      <c r="A62" t="s" s="19">
        <v>22</v>
      </c>
      <c r="B62"/>
      <c r="C62"/>
      <c r="D62"/>
    </row>
  </sheetData>
  <sheetProtection sheet="1" formatRows="0" formatColumns="0"/>
  <mergeCells count="30">
    <mergeCell ref="A1:D1"/>
    <mergeCell ref="A2:D2"/>
    <mergeCell ref="A4:D4"/>
    <mergeCell ref="B5:D5"/>
    <mergeCell ref="B6:D6"/>
    <mergeCell ref="B8:D8"/>
    <mergeCell ref="B14:D14"/>
    <mergeCell ref="B17:D17"/>
    <mergeCell ref="B19:D19"/>
    <mergeCell ref="A21:D21"/>
    <mergeCell ref="B22:D22"/>
    <mergeCell ref="A24:D24"/>
    <mergeCell ref="B25:D25"/>
    <mergeCell ref="B26:D26"/>
    <mergeCell ref="B27:D27"/>
    <mergeCell ref="B33:D33"/>
    <mergeCell ref="B34:D34"/>
    <mergeCell ref="B35:D35"/>
    <mergeCell ref="B36:D36"/>
    <mergeCell ref="B39:D39"/>
    <mergeCell ref="B40:D40"/>
    <mergeCell ref="B48:D48"/>
    <mergeCell ref="B49:D49"/>
    <mergeCell ref="B50:D50"/>
    <mergeCell ref="B52:D52"/>
    <mergeCell ref="A54:D54"/>
    <mergeCell ref="B55:D55"/>
    <mergeCell ref="B56:D56"/>
    <mergeCell ref="B57:D57"/>
    <mergeCell ref="A62:D6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2026-10-30T13:39:01Z</dcterms:created>
  <dc:title>CONSOMMÉ CLARIFIÉ (CLARIFIER 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2026-10-30T13:39:01Z</dcterms:modified>
  <cp:revision>1</cp:revision>
</cp:coreProperties>
</file>