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<sst xmlns="http://schemas.openxmlformats.org/spreadsheetml/2006/main" count="104" uniqueCount="104">
  <si>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</si>
  <si>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</si>
  <si>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</si>
  <si>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</si>
  <si>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</si>
  <si>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</si>
  <si>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</si>
  <si>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</si>
  <si>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</si>
  <si>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</si>
  <si>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</si>
  <si>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</si>
  <si>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</si>
  <si>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</si>
  <si>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</si>
  <si>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</si>
  <si>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</si>
  <si>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</si>
  <si>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</si>
  <si>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</si>
  <si>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</si>
  <si>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</si>
  <si>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</si>
  <si>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</si>
  <si>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</si>
  <si>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</si>
  <si>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</si>
  <si>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</si>
  <si>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</si>
  <si>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</si>
  <si>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</si>
  <si>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</si>
  <si>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</si>
  <si>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</si>
  <si>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</si>
  <si>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</si>
  <si>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</si>
  <si>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</si>
  <si>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</si>
  <si>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</si>
  <si>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</si>
  <si>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</si>
  <si>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</si>
  <si>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</si>
  <si>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</si>
  <si>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</si>
  <si>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</si>
  <si>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</si>
  <si>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</si>
  <si>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</si>
  <si>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</si>
  <si>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</si>
  <si>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TARTE AU CITRON MERINGUÉE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</si>
  <si>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</si>
  <si>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</si>
  <si>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</si>
  <si>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</si>
  <si>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</si>
  <si>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</si>
  <si>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</si>
  <si>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Niveau</t>
  </si>
  <si>
    <t>Composant</t>
  </si>
  <si>
    <t>Type</t>
  </si>
  <si>
    <t>Quantité (× multiplicateur, voir feuille Besoins)</t>
  </si>
  <si>
    <t>recette</t>
  </si>
  <si>
    <t xml:space="preserve">    ↳ PÂTE SABLÉE (TARTE AU CITRON)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</si>
  <si>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</si>
  <si>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</si>
  <si>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</si>
  <si>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</si>
  <si>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 (conv.)</t>
  </si>
  <si>
    <t>conversion</t>
  </si>
  <si>
    <t>lt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</si>
  <si>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</si>
  <si>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</si>
  <si>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</si>
  <si>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</si>
  <si>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 (conv.)</t>
  </si>
  <si>
    <t xml:space="preserve">        ↳ Jus citron pulco (L) (conv.)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</si>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</sst>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3.5</v>
      </c>
      <c r="E7" s="6">
        <f>D7*$B$2</f>
        <v>3.5</v>
      </c>
      <c r="F7" t="s">
        <v>15</v>
      </c>
      <c r="G7" s="8">
        <f>E7*0.56</f>
        <v>1.96</v>
      </c>
    </row>
    <row r="8">
      <c r="A8" t="s">
        <v>16</v>
      </c>
      <c r="B8" t="s">
        <v>17</v>
      </c>
      <c r="C8" t="s">
        <v>18</v>
      </c>
      <c r="D8" s="4">
        <v>0.175</v>
      </c>
      <c r="E8" s="6">
        <f>D8*$B$2</f>
        <v>0.175</v>
      </c>
      <c r="F8" t="s">
        <v>15</v>
      </c>
      <c r="G8" s="8">
        <f>E8*1.6</f>
        <v>0.28</v>
      </c>
    </row>
    <row r="9">
      <c r="A9" t="s">
        <v>19</v>
      </c>
      <c r="B9" t="s">
        <v>20</v>
      </c>
      <c r="C9" t="s">
        <v>21</v>
      </c>
      <c r="D9" s="4">
        <v>1.8</v>
      </c>
      <c r="E9" s="6">
        <f>D9*$B$2</f>
        <v>1.8</v>
      </c>
      <c r="F9" t="s">
        <v>15</v>
      </c>
      <c r="G9" s="8">
        <f>E9*2.8</f>
        <v>5.04</v>
      </c>
    </row>
    <row r="10">
      <c r="A10" t="s">
        <v>22</v>
      </c>
      <c r="B10" t="s">
        <v>23</v>
      </c>
      <c r="C10" t="s">
        <v>21</v>
      </c>
      <c r="D10" s="4">
        <v>0.666667</v>
      </c>
      <c r="E10" s="6">
        <f>D10*$B$2</f>
        <v>0.666667</v>
      </c>
      <c r="F10" t="s">
        <v>24</v>
      </c>
      <c r="G10" s="8">
        <f>E10*8.1571387786</f>
        <v>5.438095</v>
      </c>
    </row>
    <row r="11">
      <c r="A11" t="s">
        <v>25</v>
      </c>
      <c r="B11" t="s">
        <v>26</v>
      </c>
      <c r="C11" t="s">
        <v>27</v>
      </c>
      <c r="D11" s="4">
        <v>3.8</v>
      </c>
      <c r="E11" s="6">
        <f>D11*$B$2</f>
        <v>3.8</v>
      </c>
      <c r="F11" t="s">
        <v>15</v>
      </c>
      <c r="G11" s="8">
        <f>E11*5.2</f>
        <v>19.76</v>
      </c>
    </row>
    <row r="12">
      <c r="A12" t="s">
        <v>28</v>
      </c>
      <c r="B12" t="s">
        <v>29</v>
      </c>
      <c r="C12" t="s">
        <v>30</v>
      </c>
      <c r="D12" s="4">
        <v>0.045</v>
      </c>
      <c r="E12" s="6">
        <f>D12*$B$2</f>
        <v>0.045</v>
      </c>
      <c r="F12" t="s">
        <v>15</v>
      </c>
      <c r="G12" s="8">
        <f>E12*4.2</f>
        <v>0.189</v>
      </c>
    </row>
    <row r="13">
      <c r="A13" t="s" s="9">
        <v>31</v>
      </c>
      <c r="B13" t="s">
        <v>32</v>
      </c>
      <c r="C13" t="s">
        <v>33</v>
      </c>
      <c r="D13" s="4">
        <v>36.363636</v>
      </c>
      <c r="E13" s="6">
        <f>D13*$B$2</f>
        <v>36.363636</v>
      </c>
      <c r="F13" t="s">
        <v>3</v>
      </c>
      <c r="G13" s="8">
        <f>E13*0.2700000027</f>
        <v>9.818182</v>
      </c>
    </row>
    <row r="14">
      <c r="A14" t="s">
        <v>34</v>
      </c>
      <c r="B14" t="s">
        <v>35</v>
      </c>
      <c r="C14" t="s">
        <v>36</v>
      </c>
      <c r="D14" s="4">
        <v>1</v>
      </c>
      <c r="E14" s="6">
        <f>D14*$B$2</f>
        <v>1</v>
      </c>
      <c r="F14" t="s">
        <v>15</v>
      </c>
      <c r="G14" s="8">
        <f>E14*3.2</f>
        <v>3.2</v>
      </c>
    </row>
    <row r="15">
      <c r="A15" t="s">
        <v>37</v>
      </c>
      <c r="B15" t="s">
        <v>38</v>
      </c>
      <c r="C15" t="s">
        <v>39</v>
      </c>
      <c r="D15" s="4">
        <v>0.012</v>
      </c>
      <c r="E15" s="6">
        <f>D15*$B$2</f>
        <v>0.012</v>
      </c>
      <c r="F15" t="s">
        <v>15</v>
      </c>
      <c r="G15" s="8">
        <f>E15*0.35</f>
        <v>0.0042</v>
      </c>
    </row>
    <row r="16">
      <c r="A16" t="s">
        <v>40</v>
      </c>
      <c r="B16" t="s">
        <v>41</v>
      </c>
      <c r="C16" t="s">
        <v>42</v>
      </c>
      <c r="D16" s="4">
        <v>5.25</v>
      </c>
      <c r="E16" s="6">
        <f>D16*$B$2</f>
        <v>5.25</v>
      </c>
      <c r="F16" t="s">
        <v>15</v>
      </c>
      <c r="G16" s="8">
        <f>E16*0.82</f>
        <v>4.305</v>
      </c>
    </row>
    <row r="17">
      <c r="A17" t="s">
        <v>43</v>
      </c>
      <c r="B17" t="s">
        <v>44</v>
      </c>
      <c r="C17" t="s">
        <v>42</v>
      </c>
      <c r="D17" s="4">
        <v>0.2</v>
      </c>
      <c r="E17" s="6">
        <f>D17*$B$2</f>
        <v>0.2</v>
      </c>
      <c r="F17" t="s">
        <v>15</v>
      </c>
      <c r="G17" s="8">
        <f>E17*1.05</f>
        <v>0.21</v>
      </c>
    </row>
    <row r="18">
      <c r="A18"/>
      <c r="B18"/>
      <c r="C18"/>
      <c r="D18"/>
      <c r="E18"/>
      <c r="F18" t="s" s="10">
        <v>45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2"/>
      <c r="F2"/>
    </row>
    <row r="3">
      <c r="A3" t="s">
        <v>52</v>
      </c>
      <c r="B3">
        <v>2</v>
      </c>
      <c r="C3"/>
      <c r="D3" t="inlineStr" s="12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2"/>
      <c r="F3"/>
    </row>
    <row r="4">
      <c r="A4" t="s">
        <v>52</v>
      </c>
      <c r="B4">
        <v>3</v>
      </c>
      <c r="C4"/>
      <c r="D4" t="inlineStr" s="12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2"/>
      <c r="F4"/>
    </row>
    <row r="5">
      <c r="A5" t="s">
        <v>52</v>
      </c>
      <c r="B5">
        <v>4</v>
      </c>
      <c r="C5"/>
      <c r="D5" t="s" s="12">
        <v>53</v>
      </c>
      <c r="E5" t="s" s="12"/>
      <c r="F5"/>
    </row>
    <row r="6">
      <c r="A6" t="s">
        <v>52</v>
      </c>
      <c r="B6">
        <v>5</v>
      </c>
      <c r="C6"/>
      <c r="D6" t="inlineStr" s="12">
        <is>
          <t>Cuire les tartes — Retirer charge et papier ; répartir la crème au citron dans les fonds ; cuire 15 minutes à + 170 °C ; contrôler ; laisser refroidir dans les bacs.</t>
        </is>
      </c>
      <c r="E6" t="s" s="12"/>
      <c r="F6"/>
    </row>
    <row r="7">
      <c r="A7" t="s">
        <v>52</v>
      </c>
      <c r="B7">
        <v>6</v>
      </c>
      <c r="C7"/>
      <c r="D7" t="inlineStr" s="12">
        <is>
          <t>Meringuer — Confectionner la meringue fraîche (Fiche 219A). À la poche à douille cannelée, décorer de rosaces ; saupoudrer de sucre glace ; cuire à + 150 °C, 15 à 30 minutes.</t>
        </is>
      </c>
      <c r="E7" t="s" s="12"/>
      <c r="F7"/>
    </row>
    <row r="8">
      <c r="A8" t="s">
        <v>52</v>
      </c>
      <c r="B8">
        <v>7</v>
      </c>
      <c r="C8"/>
      <c r="D8" t="s" s="12">
        <v>54</v>
      </c>
      <c r="E8" t="s" s="12"/>
      <c r="F8"/>
    </row>
    <row r="9">
      <c r="A9" t="s">
        <v>55</v>
      </c>
      <c r="B9">
        <v>1</v>
      </c>
      <c r="C9"/>
      <c r="D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2"/>
      <c r="F9"/>
    </row>
    <row r="10">
      <c r="A10" t="s">
        <v>55</v>
      </c>
      <c r="B10">
        <v>2</v>
      </c>
      <c r="C10"/>
      <c r="D10" t="inlineStr" s="12">
        <is>
          <t>Sabler — Couper le beurre en parcelles. Au batteur, à la feuille, en première vitesse, sabler la farine, la levure, le sel et le beurre jusqu'à ne plus avoir de morceaux de beurre.</t>
        </is>
      </c>
      <c r="E10" t="s" s="12"/>
      <c r="F10"/>
    </row>
    <row r="11">
      <c r="A11" t="s">
        <v>55</v>
      </c>
      <c r="B11">
        <v>3</v>
      </c>
      <c r="C11"/>
      <c r="D11" t="inlineStr" s="12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2"/>
      <c r="F11"/>
    </row>
    <row r="12">
      <c r="A12" t="s">
        <v>55</v>
      </c>
      <c r="B12">
        <v>4</v>
      </c>
      <c r="C12"/>
      <c r="D12" t="s" s="12">
        <v>56</v>
      </c>
      <c r="E12" t="s" s="12"/>
      <c r="F12"/>
    </row>
    <row r="13">
      <c r="A13" t="s">
        <v>57</v>
      </c>
      <c r="B13">
        <v>1</v>
      </c>
      <c r="C13"/>
      <c r="D13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2"/>
      <c r="F13"/>
    </row>
    <row r="14">
      <c r="A14" t="s">
        <v>57</v>
      </c>
      <c r="B14">
        <v>2</v>
      </c>
      <c r="C14"/>
      <c r="D14" t="inlineStr" s="12">
        <is>
          <t>Citrons — Laver les citrons ; les zester et hacher finement les zestes au cutter ; presser le jus (≈ 50 cL) et l'ajouter à l'autre jus. Faire fondre le beurre ; laisser refroidir.</t>
        </is>
      </c>
      <c r="E14" t="s" s="12"/>
      <c r="F14"/>
    </row>
    <row r="15">
      <c r="A15" t="s">
        <v>57</v>
      </c>
      <c r="B15">
        <v>3</v>
      </c>
      <c r="C15"/>
      <c r="D15" t="inlineStr" s="12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2"/>
      <c r="F15"/>
    </row>
    <row r="16">
      <c r="A16" t="s">
        <v>58</v>
      </c>
      <c r="B16">
        <v>1</v>
      </c>
      <c r="C16"/>
      <c r="D16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2"/>
      <c r="F16"/>
    </row>
    <row r="17">
      <c r="A17" t="s">
        <v>58</v>
      </c>
      <c r="B17">
        <v>2</v>
      </c>
      <c r="C17"/>
      <c r="D17" t="inlineStr" s="12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2"/>
      <c r="F17"/>
    </row>
    <row r="18">
      <c r="A18" t="s">
        <v>58</v>
      </c>
      <c r="B18">
        <v>3</v>
      </c>
      <c r="C18"/>
      <c r="D18" t="s" s="12">
        <v>59</v>
      </c>
      <c r="E18" t="s" s="12"/>
      <c r="F1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60</v>
      </c>
      <c r="B1" t="s" s="7">
        <v>61</v>
      </c>
      <c r="C1" t="s" s="7">
        <v>62</v>
      </c>
      <c r="D1" t="s" s="7">
        <v>63</v>
      </c>
      <c r="E1" t="s" s="7">
        <v>10</v>
      </c>
    </row>
    <row r="2">
      <c r="A2">
        <v>0</v>
      </c>
      <c r="B2" t="s">
        <v>52</v>
      </c>
      <c r="C2" t="s">
        <v>64</v>
      </c>
      <c r="D2" s="6">
        <f>'Besoins'!$B$2*100</f>
        <v>100</v>
      </c>
      <c r="E2" t="s">
        <v>3</v>
      </c>
    </row>
    <row r="3">
      <c r="A3">
        <v>1</v>
      </c>
      <c r="B3" t="s">
        <v>65</v>
      </c>
      <c r="C3" t="s">
        <v>64</v>
      </c>
      <c r="D3" s="6">
        <f>'Besoins'!$B$2*6.907</f>
        <v>6.907</v>
      </c>
      <c r="E3" t="s">
        <v>15</v>
      </c>
    </row>
    <row r="4">
      <c r="A4">
        <v>2</v>
      </c>
      <c r="B4" t="s">
        <v>66</v>
      </c>
      <c r="C4" t="s">
        <v>67</v>
      </c>
      <c r="D4" s="6">
        <f>'Besoins'!$B$2*3.5</f>
        <v>3.5</v>
      </c>
      <c r="E4" t="s">
        <v>15</v>
      </c>
    </row>
    <row r="5">
      <c r="A5">
        <v>2</v>
      </c>
      <c r="B5" t="s">
        <v>68</v>
      </c>
      <c r="C5" t="s">
        <v>67</v>
      </c>
      <c r="D5" s="6">
        <f>'Besoins'!$B$2*1.6</f>
        <v>1.6</v>
      </c>
      <c r="E5" t="s">
        <v>15</v>
      </c>
    </row>
    <row r="6">
      <c r="A6">
        <v>2</v>
      </c>
      <c r="B6" t="s">
        <v>69</v>
      </c>
      <c r="C6" t="s">
        <v>67</v>
      </c>
      <c r="D6" s="6">
        <f>'Besoins'!$B$2*1.25</f>
        <v>1.25</v>
      </c>
      <c r="E6" t="s">
        <v>15</v>
      </c>
    </row>
    <row r="7">
      <c r="A7">
        <v>2</v>
      </c>
      <c r="B7" t="s">
        <v>70</v>
      </c>
      <c r="C7" t="s">
        <v>71</v>
      </c>
      <c r="D7" s="6">
        <f>'Besoins'!$B$2*0.5</f>
        <v>0.5</v>
      </c>
      <c r="E7" t="s">
        <v>72</v>
      </c>
    </row>
    <row r="8">
      <c r="A8">
        <v>2</v>
      </c>
      <c r="B8" t="s">
        <v>73</v>
      </c>
      <c r="C8" t="s">
        <v>67</v>
      </c>
      <c r="D8" s="6">
        <f>'Besoins'!$B$2*0.045</f>
        <v>0.045</v>
      </c>
      <c r="E8" t="s">
        <v>15</v>
      </c>
    </row>
    <row r="9">
      <c r="A9">
        <v>2</v>
      </c>
      <c r="B9" t="s">
        <v>74</v>
      </c>
      <c r="C9" t="s">
        <v>67</v>
      </c>
      <c r="D9" s="6">
        <f>'Besoins'!$B$2*0.012</f>
        <v>0.012</v>
      </c>
      <c r="E9" t="s">
        <v>15</v>
      </c>
    </row>
    <row r="10">
      <c r="A10">
        <v>1</v>
      </c>
      <c r="B10" t="s">
        <v>75</v>
      </c>
      <c r="C10" t="s">
        <v>67</v>
      </c>
      <c r="D10" s="6">
        <f>'Besoins'!$B$2*0.2</f>
        <v>0.2</v>
      </c>
      <c r="E10" t="s">
        <v>15</v>
      </c>
    </row>
    <row r="11">
      <c r="A11">
        <v>1</v>
      </c>
      <c r="B11" t="s">
        <v>76</v>
      </c>
      <c r="C11" t="s">
        <v>64</v>
      </c>
      <c r="D11" s="6">
        <f>'Besoins'!$B$2*7.2</f>
        <v>7.2</v>
      </c>
      <c r="E11" t="s">
        <v>15</v>
      </c>
    </row>
    <row r="12">
      <c r="A12">
        <v>2</v>
      </c>
      <c r="B12" t="s">
        <v>77</v>
      </c>
      <c r="C12" t="s">
        <v>71</v>
      </c>
      <c r="D12" s="6">
        <f>'Besoins'!$B$2*15</f>
        <v>15</v>
      </c>
      <c r="E12" t="s">
        <v>3</v>
      </c>
    </row>
    <row r="13">
      <c r="A13">
        <v>2</v>
      </c>
      <c r="B13" t="s">
        <v>78</v>
      </c>
      <c r="C13" t="s">
        <v>71</v>
      </c>
      <c r="D13" s="6">
        <f>'Besoins'!$B$2*0.5</f>
        <v>0.5</v>
      </c>
      <c r="E13" t="s">
        <v>72</v>
      </c>
    </row>
    <row r="14">
      <c r="A14">
        <v>2</v>
      </c>
      <c r="B14" t="s">
        <v>70</v>
      </c>
      <c r="C14" t="s">
        <v>71</v>
      </c>
      <c r="D14" s="6">
        <f>'Besoins'!$B$2*1.5</f>
        <v>1.5</v>
      </c>
      <c r="E14" t="s">
        <v>72</v>
      </c>
    </row>
    <row r="15">
      <c r="A15">
        <v>2</v>
      </c>
      <c r="B15" t="s">
        <v>69</v>
      </c>
      <c r="C15" t="s">
        <v>67</v>
      </c>
      <c r="D15" s="6">
        <f>'Besoins'!$B$2*2.5</f>
        <v>2.5</v>
      </c>
      <c r="E15" t="s">
        <v>15</v>
      </c>
    </row>
    <row r="16">
      <c r="A16">
        <v>2</v>
      </c>
      <c r="B16" t="s">
        <v>68</v>
      </c>
      <c r="C16" t="s">
        <v>67</v>
      </c>
      <c r="D16" s="6">
        <f>'Besoins'!$B$2*2</f>
        <v>2</v>
      </c>
      <c r="E16" t="s">
        <v>15</v>
      </c>
    </row>
    <row r="17">
      <c r="A17">
        <v>2</v>
      </c>
      <c r="B17" t="s">
        <v>79</v>
      </c>
      <c r="C17" t="s">
        <v>67</v>
      </c>
      <c r="D17" s="6">
        <f>'Besoins'!$B$2*0.175</f>
        <v>0.175</v>
      </c>
      <c r="E17" t="s">
        <v>15</v>
      </c>
    </row>
    <row r="18">
      <c r="A18">
        <v>1</v>
      </c>
      <c r="B18" t="s">
        <v>80</v>
      </c>
      <c r="C18" t="s">
        <v>64</v>
      </c>
      <c r="D18" s="6">
        <f>'Besoins'!$B$2*2.5</f>
        <v>2.5</v>
      </c>
      <c r="E18" t="s">
        <v>15</v>
      </c>
    </row>
    <row r="19">
      <c r="A19">
        <v>2</v>
      </c>
      <c r="B19" t="s">
        <v>81</v>
      </c>
      <c r="C19" t="s">
        <v>67</v>
      </c>
      <c r="D19" s="6">
        <f>'Besoins'!$B$2*1</f>
        <v>1</v>
      </c>
      <c r="E19" t="s">
        <v>15</v>
      </c>
    </row>
    <row r="20">
      <c r="A20">
        <v>2</v>
      </c>
      <c r="B20" t="s">
        <v>69</v>
      </c>
      <c r="C20" t="s">
        <v>67</v>
      </c>
      <c r="D20" s="6">
        <f>'Besoins'!$B$2*1.5</f>
        <v>1.5</v>
      </c>
      <c r="E20" t="s">
        <v>15</v>
      </c>
    </row>
    <row r="21">
      <c r="A21">
        <v>1</v>
      </c>
      <c r="B21" t="s">
        <v>82</v>
      </c>
      <c r="C21" t="s">
        <v>67</v>
      </c>
      <c r="D21" s="6">
        <f>'Besoins'!$B$2*0.2</f>
        <v>0.2</v>
      </c>
      <c r="E2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3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84</v>
      </c>
      <c r="B4"/>
      <c r="C4"/>
      <c r="D4"/>
    </row>
    <row r="5">
      <c r="A5" t="s" s="15">
        <v>85</v>
      </c>
      <c r="B5" t="str" s="12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5">
        <v>86</v>
      </c>
      <c r="B6" t="str" s="12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87</v>
      </c>
      <c r="C7" s="6">
        <f>'Besoins'!$B$2*6.907</f>
        <v>6.907</v>
      </c>
      <c r="D7" t="s">
        <v>15</v>
      </c>
    </row>
    <row r="8">
      <c r="A8"/>
      <c r="B8" t="s">
        <v>88</v>
      </c>
      <c r="C8" s="6">
        <f>'Besoins'!$B$2*0.2</f>
        <v>0.2</v>
      </c>
      <c r="D8" t="s">
        <v>15</v>
      </c>
    </row>
    <row r="9">
      <c r="A9"/>
      <c r="B9" t="s">
        <v>89</v>
      </c>
      <c r="C9" s="6">
        <f>'Besoins'!$B$2*7.2</f>
        <v>7.2</v>
      </c>
      <c r="D9" t="s">
        <v>15</v>
      </c>
    </row>
    <row r="10">
      <c r="A10" t="s" s="15">
        <v>90</v>
      </c>
      <c r="B10" t="str" s="12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5">
        <v>91</v>
      </c>
      <c r="B11" t="str" s="12">
        <f>Procedure!D5</f>
        <v>Cuire à blanc — Préchauffer à + 180 °C ; cuire 20 minutes environ.</v>
      </c>
      <c r="C11"/>
      <c r="D11"/>
    </row>
    <row r="12">
      <c r="A12" t="s" s="15">
        <v>92</v>
      </c>
      <c r="B12" t="str" s="12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89</v>
      </c>
      <c r="C13" s="6">
        <f>'Besoins'!$B$2*7.2</f>
        <v>7.2</v>
      </c>
      <c r="D13" t="s">
        <v>15</v>
      </c>
    </row>
    <row r="14">
      <c r="A14" t="s" s="15">
        <v>93</v>
      </c>
      <c r="B14" t="str" s="12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94</v>
      </c>
      <c r="C15" s="6">
        <f>'Besoins'!$B$2*2.5</f>
        <v>2.5</v>
      </c>
      <c r="D15" t="s">
        <v>15</v>
      </c>
    </row>
    <row r="16">
      <c r="A16"/>
      <c r="B16" t="str">
        <f>Besoins!B17</f>
        <v>Sucre glace tamisé</v>
      </c>
      <c r="C16" s="6">
        <f>Besoins!E17</f>
        <v>0.2</v>
      </c>
      <c r="D16" t="str">
        <f>Besoins!F17</f>
        <v>kg</v>
      </c>
    </row>
    <row r="17">
      <c r="A17" t="s" s="15">
        <v>95</v>
      </c>
      <c r="B17" t="str" s="12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4">
        <v>96</v>
      </c>
      <c r="B19"/>
      <c r="C19"/>
      <c r="D19"/>
    </row>
    <row r="20">
      <c r="A20" t="s" s="15">
        <v>85</v>
      </c>
      <c r="B20" t="str" s="12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5">
        <v>86</v>
      </c>
      <c r="B21" t="str" s="12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Besoins!B7</f>
        <v>Farine de blé T55</v>
      </c>
      <c r="C22" s="6">
        <f>Besoins!E7</f>
        <v>3.5</v>
      </c>
      <c r="D22" t="str">
        <f>Besoins!F7</f>
        <v>kg</v>
      </c>
    </row>
    <row r="23">
      <c r="A23"/>
      <c r="B23" t="s">
        <v>88</v>
      </c>
      <c r="C23" s="6">
        <f>'Besoins'!$B$2*1.6</f>
        <v>1.6</v>
      </c>
      <c r="D23" t="s">
        <v>15</v>
      </c>
    </row>
    <row r="24">
      <c r="A24"/>
      <c r="B24" t="str">
        <f>Besoins!B12</f>
        <v>Levure chimique (poudre à lever)</v>
      </c>
      <c r="C24" s="6">
        <f>Besoins!E12</f>
        <v>0.045</v>
      </c>
      <c r="D24" t="str">
        <f>Besoins!F12</f>
        <v>kg</v>
      </c>
    </row>
    <row r="25">
      <c r="A25"/>
      <c r="B25" t="str">
        <f>Besoins!B15</f>
        <v>Sel fin de cuisine</v>
      </c>
      <c r="C25" s="6">
        <f>Besoins!E15</f>
        <v>0.012</v>
      </c>
      <c r="D25" t="str">
        <f>Besoins!F15</f>
        <v>kg</v>
      </c>
    </row>
    <row r="26">
      <c r="A26" t="s" s="15">
        <v>90</v>
      </c>
      <c r="B26" t="str" s="12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97</v>
      </c>
      <c r="C27" s="6">
        <f>'Besoins'!$B$2*1.25</f>
        <v>1.25</v>
      </c>
      <c r="D27" t="s">
        <v>15</v>
      </c>
    </row>
    <row r="28">
      <c r="A28"/>
      <c r="B28" t="s">
        <v>98</v>
      </c>
      <c r="C28" s="6">
        <f>'Besoins'!$B$2*0.5</f>
        <v>0.5</v>
      </c>
      <c r="D28" t="s">
        <v>72</v>
      </c>
    </row>
    <row r="29">
      <c r="A29" t="s" s="15">
        <v>91</v>
      </c>
      <c r="B29" t="str" s="12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4">
        <v>99</v>
      </c>
      <c r="B31"/>
      <c r="C31"/>
      <c r="D31"/>
    </row>
    <row r="32">
      <c r="A32" t="s" s="15">
        <v>85</v>
      </c>
      <c r="B32" t="str" s="12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5">
        <v>86</v>
      </c>
      <c r="B33" t="str" s="12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100</v>
      </c>
      <c r="C34" s="6">
        <f>'Besoins'!$B$2*15</f>
        <v>15</v>
      </c>
      <c r="D34" t="s">
        <v>3</v>
      </c>
    </row>
    <row r="35">
      <c r="A35"/>
      <c r="B35" t="s">
        <v>101</v>
      </c>
      <c r="C35" s="6">
        <f>'Besoins'!$B$2*0.5</f>
        <v>0.5</v>
      </c>
      <c r="D35" t="s">
        <v>72</v>
      </c>
    </row>
    <row r="36">
      <c r="A36"/>
      <c r="B36" t="s">
        <v>88</v>
      </c>
      <c r="C36" s="6">
        <f>'Besoins'!$B$2*2</f>
        <v>2</v>
      </c>
      <c r="D36" t="s">
        <v>15</v>
      </c>
    </row>
    <row r="37">
      <c r="A37" t="s" s="15">
        <v>90</v>
      </c>
      <c r="B37" t="str" s="12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101</v>
      </c>
      <c r="C38" s="6">
        <f>'Besoins'!$B$2*0.5</f>
        <v>0.5</v>
      </c>
      <c r="D38" t="s">
        <v>72</v>
      </c>
    </row>
    <row r="39">
      <c r="A39"/>
      <c r="B39" t="s">
        <v>98</v>
      </c>
      <c r="C39" s="6">
        <f>'Besoins'!$B$2*1.5</f>
        <v>1.5</v>
      </c>
      <c r="D39" t="s">
        <v>72</v>
      </c>
    </row>
    <row r="40">
      <c r="A40"/>
      <c r="B40" t="s">
        <v>97</v>
      </c>
      <c r="C40" s="6">
        <f>'Besoins'!$B$2*2.5</f>
        <v>2.5</v>
      </c>
      <c r="D40" t="s">
        <v>15</v>
      </c>
    </row>
    <row r="41">
      <c r="A41"/>
      <c r="B41" t="s">
        <v>88</v>
      </c>
      <c r="C41" s="6">
        <f>'Besoins'!$B$2*2</f>
        <v>2</v>
      </c>
      <c r="D41" t="s">
        <v>15</v>
      </c>
    </row>
    <row r="42">
      <c r="A42"/>
      <c r="B42" t="str">
        <f>Besoins!B8</f>
        <v>Amidon de maïs (Maïzena)</v>
      </c>
      <c r="C42" s="6">
        <f>Besoins!E8</f>
        <v>0.175</v>
      </c>
      <c r="D42" t="str">
        <f>Besoins!F8</f>
        <v>kg</v>
      </c>
    </row>
    <row r="43">
      <c r="A43"/>
      <c r="B43"/>
      <c r="C43"/>
      <c r="D43"/>
    </row>
    <row r="44">
      <c r="A44" t="s" s="14">
        <v>102</v>
      </c>
      <c r="B44"/>
      <c r="C44"/>
      <c r="D44"/>
    </row>
    <row r="45">
      <c r="A45" t="s" s="15">
        <v>85</v>
      </c>
      <c r="B45" t="str" s="12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5">
        <v>86</v>
      </c>
      <c r="B46" t="str" s="12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6">
        <f>Besoins!E14</f>
        <v>1</v>
      </c>
      <c r="D47" t="str">
        <f>Besoins!F14</f>
        <v>kg</v>
      </c>
    </row>
    <row r="48">
      <c r="A48"/>
      <c r="B48" t="s">
        <v>97</v>
      </c>
      <c r="C48" s="6">
        <f>'Besoins'!$B$2*1.5</f>
        <v>1.5</v>
      </c>
      <c r="D48" t="s">
        <v>15</v>
      </c>
    </row>
    <row r="49">
      <c r="A49" t="s" s="15">
        <v>90</v>
      </c>
      <c r="B49" t="str" s="12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6">
        <v>103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2026-10-30T15:28:24Z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2026-10-30T15:28:24Z</dcterms:modified>
  <cp:revision>1</cp:revision>
</cp:coreProperties>
</file>