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<sst xmlns="http://schemas.openxmlformats.org/spreadsheetml/2006/main" count="81" uniqueCount="81">
  <si>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</si>
  <si>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</si>
  <si>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</si>
  <si>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</si>
  <si>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</si>
  <si>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</si>
  <si>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</si>
  <si>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</si>
  <si>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</si>
  <si>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</si>
  <si>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</si>
  <si>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</si>
  <si>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</si>
  <si>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</si>
  <si>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</si>
  <si>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</si>
  <si>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</si>
  <si>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</si>
  <si>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FAR-T55</t>
  </si>
  <si>
    <t>Farine de blé T55</t>
  </si>
  <si>
    <t>Farines de blé</t>
  </si>
  <si>
    <t>kg</t>
  </si>
  <si>
    <t>HUI-TOURNESOL</t>
  </si>
  <si>
    <t>Huile de tournesol raffinée vrac</t>
  </si>
  <si>
    <t>Huiles végétales</t>
  </si>
  <si>
    <t>RNM57224439</t>
  </si>
  <si>
    <t>YAOURT nature basique demi écrémé pot 125g</t>
  </si>
  <si>
    <t>Produits laitiers et œufs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</si>
  <si>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</si>
  <si>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</si>
  <si>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</si>
  <si>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</si>
  <si>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</si>
  <si>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</si>
  <si>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</si>
  <si>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</si>
  <si>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</si>
  <si>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</si>
  <si>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</si>
  <si>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</si>
  <si>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</si>
  <si>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</si>
  <si>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</si>
  <si>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</si>
  <si>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</si>
  <si>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</si>
  <si>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</si>
  <si>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</si>
  <si>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</si>
  <si>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</si>
  <si>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GÂTEAU GRAND-MÈRE (AU YAOURT)</t>
  </si>
  <si>
    <t>Garnir — Répartir la pâte dans les 3 bacs ; égaliser.</t>
  </si>
  <si>
    <t>Cuire — À + 170 °C, 40 minutes, clé fermée ; la pointe du couteau doit ressortir nette. Démouler à la sortie sur grille garnie de papier sulfurisé.</t>
  </si>
  <si>
    <t>Servir — Détailler 35 parts par bac (5 × 7) ; accompagner d'une crème, d'un yaourt…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</si>
  <si>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</si>
  <si>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</si>
  <si>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</si>
  <si>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</si>
  <si>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</si>
  <si>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</si>
  <si>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</si>
  <si>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Sucre blanc cristal sac 25 kg</t>
  </si>
  <si>
    <t xml:space="preserve">    ↳ OEUF (P) (conv.)</t>
  </si>
  <si>
    <t>conversion</t>
  </si>
  <si>
    <t xml:space="preserve">    ↳ YAOURT nature basique demi écrémé pot 125g</t>
  </si>
  <si>
    <t xml:space="preserve">    ↳ Huile de tournesol raffinée vrac</t>
  </si>
  <si>
    <t xml:space="preserve">    ↳ Sel fin de cuisine</t>
  </si>
  <si>
    <t xml:space="preserve">    ↳ Levure chimique (poudre à lever)</t>
  </si>
  <si>
    <t xml:space="preserve">    ↳ Rhum ambré de cuisine (baba)</t>
  </si>
  <si>
    <t xml:space="preserve">    ↳ Extrait de vanille alcoolisé</t>
  </si>
  <si>
    <t xml:space="preserve">    ↳ Beurre doux 82% MG plaquette</t>
  </si>
  <si>
    <t>Fiche technique — GÂTEAU GRAND-MÈRE (AU YAOURT)</t>
  </si>
  <si>
    <t>GÂTEAU GRAND-MÈRE (AU YAOURT)  GRO_CDC_262</t>
  </si>
  <si>
    <t>1.</t>
  </si>
  <si>
    <t>2.</t>
  </si>
  <si>
    <t>3.</t>
  </si>
  <si>
    <t xml:space="preserve">    OEUF (P) (conv.)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</si>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</sst>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0.03</v>
      </c>
      <c r="E7" s="6">
        <f>D7*$B$2</f>
        <v>0.03</v>
      </c>
      <c r="F7" t="s">
        <v>15</v>
      </c>
      <c r="G7" s="8">
        <f>E7*32</f>
        <v>0.96</v>
      </c>
    </row>
    <row r="8">
      <c r="A8" t="s">
        <v>16</v>
      </c>
      <c r="B8" t="s">
        <v>17</v>
      </c>
      <c r="C8" t="s">
        <v>14</v>
      </c>
      <c r="D8" s="4">
        <v>0.12</v>
      </c>
      <c r="E8" s="6">
        <f>D8*$B$2</f>
        <v>0.12</v>
      </c>
      <c r="F8" t="s">
        <v>15</v>
      </c>
      <c r="G8" s="8">
        <f>E8*14</f>
        <v>1.68</v>
      </c>
    </row>
    <row r="9">
      <c r="A9" t="s">
        <v>18</v>
      </c>
      <c r="B9" t="s">
        <v>19</v>
      </c>
      <c r="C9" t="s">
        <v>20</v>
      </c>
      <c r="D9" s="4">
        <v>2.8</v>
      </c>
      <c r="E9" s="6">
        <f>D9*$B$2</f>
        <v>2.8</v>
      </c>
      <c r="F9" t="s">
        <v>21</v>
      </c>
      <c r="G9" s="8">
        <f>E9*0.56</f>
        <v>1.568</v>
      </c>
    </row>
    <row r="10">
      <c r="A10" t="s">
        <v>22</v>
      </c>
      <c r="B10" t="s">
        <v>23</v>
      </c>
      <c r="C10" t="s">
        <v>24</v>
      </c>
      <c r="D10" s="4">
        <v>0.75</v>
      </c>
      <c r="E10" s="6">
        <f>D10*$B$2</f>
        <v>0.75</v>
      </c>
      <c r="F10" t="s">
        <v>15</v>
      </c>
      <c r="G10" s="8">
        <f>E10*1.05</f>
        <v>0.7875</v>
      </c>
    </row>
    <row r="11">
      <c r="A11" t="s">
        <v>25</v>
      </c>
      <c r="B11" t="s">
        <v>26</v>
      </c>
      <c r="C11" t="s">
        <v>27</v>
      </c>
      <c r="D11" s="4">
        <v>20</v>
      </c>
      <c r="E11" s="6">
        <f>D11*$B$2</f>
        <v>20</v>
      </c>
      <c r="F11" t="s">
        <v>3</v>
      </c>
      <c r="G11" s="8">
        <f>E11*0.47</f>
        <v>9.4</v>
      </c>
    </row>
    <row r="12">
      <c r="A12" t="s">
        <v>28</v>
      </c>
      <c r="B12" t="s">
        <v>29</v>
      </c>
      <c r="C12" t="s">
        <v>30</v>
      </c>
      <c r="D12" s="4">
        <v>0.15</v>
      </c>
      <c r="E12" s="6">
        <f>D12*$B$2</f>
        <v>0.15</v>
      </c>
      <c r="F12" t="s">
        <v>21</v>
      </c>
      <c r="G12" s="8">
        <f>E12*5.2</f>
        <v>0.78</v>
      </c>
    </row>
    <row r="13">
      <c r="A13" t="s">
        <v>31</v>
      </c>
      <c r="B13" t="s">
        <v>32</v>
      </c>
      <c r="C13" t="s">
        <v>33</v>
      </c>
      <c r="D13" s="4">
        <v>0.12</v>
      </c>
      <c r="E13" s="6">
        <f>D13*$B$2</f>
        <v>0.12</v>
      </c>
      <c r="F13" t="s">
        <v>21</v>
      </c>
      <c r="G13" s="8">
        <f>E13*4.2</f>
        <v>0.504</v>
      </c>
    </row>
    <row r="14">
      <c r="A14" t="s" s="9">
        <v>34</v>
      </c>
      <c r="B14" t="s">
        <v>35</v>
      </c>
      <c r="C14" t="s">
        <v>36</v>
      </c>
      <c r="D14" s="4">
        <v>40</v>
      </c>
      <c r="E14" s="6">
        <f>D14*$B$2</f>
        <v>40</v>
      </c>
      <c r="F14" t="s">
        <v>3</v>
      </c>
      <c r="G14" s="8">
        <f>E14*0.27</f>
        <v>10.8</v>
      </c>
    </row>
    <row r="15">
      <c r="A15" t="s">
        <v>37</v>
      </c>
      <c r="B15" t="s">
        <v>38</v>
      </c>
      <c r="C15" t="s">
        <v>39</v>
      </c>
      <c r="D15" s="4">
        <v>0.01</v>
      </c>
      <c r="E15" s="6">
        <f>D15*$B$2</f>
        <v>0.01</v>
      </c>
      <c r="F15" t="s">
        <v>21</v>
      </c>
      <c r="G15" s="8">
        <f>E15*0.35</f>
        <v>0.0035</v>
      </c>
    </row>
    <row r="16">
      <c r="A16" t="s">
        <v>40</v>
      </c>
      <c r="B16" t="s">
        <v>41</v>
      </c>
      <c r="C16" t="s">
        <v>42</v>
      </c>
      <c r="D16" s="4">
        <v>3.2</v>
      </c>
      <c r="E16" s="6">
        <f>D16*$B$2</f>
        <v>3.2</v>
      </c>
      <c r="F16" t="s">
        <v>21</v>
      </c>
      <c r="G16" s="8">
        <f>E16*0.82</f>
        <v>2.624</v>
      </c>
    </row>
    <row r="17">
      <c r="A17"/>
      <c r="B17"/>
      <c r="C17"/>
      <c r="D17"/>
      <c r="E17"/>
      <c r="F17" t="s" s="10">
        <v>43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48</v>
      </c>
      <c r="F1" t="s" s="7">
        <v>49</v>
      </c>
    </row>
    <row r="2">
      <c r="A2" t="s">
        <v>50</v>
      </c>
      <c r="B2">
        <v>1</v>
      </c>
      <c r="C2"/>
      <c r="D2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2"/>
      <c r="F2"/>
    </row>
    <row r="3">
      <c r="A3" t="s">
        <v>50</v>
      </c>
      <c r="B3">
        <v>2</v>
      </c>
      <c r="C3"/>
      <c r="D3" t="inlineStr" s="12">
        <is>
          <t>Préparations préliminaires — Fondre les 150 g de beurre ; badigeonner 3 bacs GN 1/1 H 65 ; figer au froid ; fleurer et taper. Préchauffer en chaleur sèche à + 170 °C. Tamiser ensemble la farine et la levure.</t>
        </is>
      </c>
      <c r="E3" t="s" s="12"/>
      <c r="F3"/>
    </row>
    <row r="4">
      <c r="A4" t="s">
        <v>50</v>
      </c>
      <c r="B4">
        <v>3</v>
      </c>
      <c r="C4"/>
      <c r="D4" t="inlineStr" s="12">
        <is>
          <t>Confectionner la pâte — Au batteur, au fouet, mélanger intimement les yaourts, l'huile, le sucre et les œufs ; ajouter farine-levure, puis le sel, la vanille et le rhum ; travailler jusqu'à une pâte lisse.</t>
        </is>
      </c>
      <c r="E4" t="s" s="12"/>
      <c r="F4"/>
    </row>
    <row r="5">
      <c r="A5" t="s">
        <v>50</v>
      </c>
      <c r="B5">
        <v>4</v>
      </c>
      <c r="C5"/>
      <c r="D5" t="s" s="12">
        <v>51</v>
      </c>
      <c r="E5" t="s" s="12"/>
      <c r="F5"/>
    </row>
    <row r="6">
      <c r="A6" t="s">
        <v>50</v>
      </c>
      <c r="B6">
        <v>5</v>
      </c>
      <c r="C6"/>
      <c r="D6" t="s" s="12">
        <v>52</v>
      </c>
      <c r="E6" t="s" s="12"/>
      <c r="F6"/>
    </row>
    <row r="7">
      <c r="A7" t="s">
        <v>50</v>
      </c>
      <c r="B7">
        <v>6</v>
      </c>
      <c r="C7"/>
      <c r="D7" t="s" s="12">
        <v>53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54</v>
      </c>
      <c r="B1" t="s" s="7">
        <v>55</v>
      </c>
      <c r="C1" t="s" s="7">
        <v>56</v>
      </c>
      <c r="D1" t="s" s="7">
        <v>57</v>
      </c>
      <c r="E1" t="s" s="7">
        <v>10</v>
      </c>
    </row>
    <row r="2">
      <c r="A2">
        <v>0</v>
      </c>
      <c r="B2" t="s">
        <v>50</v>
      </c>
      <c r="C2" t="s">
        <v>58</v>
      </c>
      <c r="D2" s="6">
        <f>'Besoins'!$B$2*100</f>
        <v>100</v>
      </c>
      <c r="E2" t="s">
        <v>3</v>
      </c>
    </row>
    <row r="3">
      <c r="A3">
        <v>1</v>
      </c>
      <c r="B3" t="s">
        <v>59</v>
      </c>
      <c r="C3" t="s">
        <v>60</v>
      </c>
      <c r="D3" s="6">
        <f>'Besoins'!$B$2*2.8</f>
        <v>2.8</v>
      </c>
      <c r="E3" t="s">
        <v>21</v>
      </c>
    </row>
    <row r="4">
      <c r="A4">
        <v>1</v>
      </c>
      <c r="B4" t="s">
        <v>61</v>
      </c>
      <c r="C4" t="s">
        <v>60</v>
      </c>
      <c r="D4" s="6">
        <f>'Besoins'!$B$2*3.2</f>
        <v>3.2</v>
      </c>
      <c r="E4" t="s">
        <v>21</v>
      </c>
    </row>
    <row r="5">
      <c r="A5">
        <v>1</v>
      </c>
      <c r="B5" t="s">
        <v>62</v>
      </c>
      <c r="C5" t="s">
        <v>63</v>
      </c>
      <c r="D5" s="6">
        <f>'Besoins'!$B$2*40</f>
        <v>40</v>
      </c>
      <c r="E5" t="s">
        <v>3</v>
      </c>
    </row>
    <row r="6">
      <c r="A6">
        <v>1</v>
      </c>
      <c r="B6" t="s">
        <v>64</v>
      </c>
      <c r="C6" t="s">
        <v>60</v>
      </c>
      <c r="D6" s="6">
        <f>'Besoins'!$B$2*20</f>
        <v>20</v>
      </c>
      <c r="E6" t="s">
        <v>3</v>
      </c>
    </row>
    <row r="7">
      <c r="A7">
        <v>1</v>
      </c>
      <c r="B7" t="s">
        <v>65</v>
      </c>
      <c r="C7" t="s">
        <v>60</v>
      </c>
      <c r="D7" s="6">
        <f>'Besoins'!$B$2*0.75</f>
        <v>0.75</v>
      </c>
      <c r="E7" t="s">
        <v>15</v>
      </c>
    </row>
    <row r="8">
      <c r="A8">
        <v>1</v>
      </c>
      <c r="B8" t="s">
        <v>66</v>
      </c>
      <c r="C8" t="s">
        <v>60</v>
      </c>
      <c r="D8" s="6">
        <f>'Besoins'!$B$2*0.01</f>
        <v>0.01</v>
      </c>
      <c r="E8" t="s">
        <v>21</v>
      </c>
    </row>
    <row r="9">
      <c r="A9">
        <v>1</v>
      </c>
      <c r="B9" t="s">
        <v>67</v>
      </c>
      <c r="C9" t="s">
        <v>60</v>
      </c>
      <c r="D9" s="6">
        <f>'Besoins'!$B$2*0.12</f>
        <v>0.12</v>
      </c>
      <c r="E9" t="s">
        <v>21</v>
      </c>
    </row>
    <row r="10">
      <c r="A10">
        <v>1</v>
      </c>
      <c r="B10" t="s">
        <v>68</v>
      </c>
      <c r="C10" t="s">
        <v>60</v>
      </c>
      <c r="D10" s="6">
        <f>'Besoins'!$B$2*0.12</f>
        <v>0.12</v>
      </c>
      <c r="E10" t="s">
        <v>15</v>
      </c>
    </row>
    <row r="11">
      <c r="A11">
        <v>1</v>
      </c>
      <c r="B11" t="s">
        <v>69</v>
      </c>
      <c r="C11" t="s">
        <v>60</v>
      </c>
      <c r="D11" s="6">
        <f>'Besoins'!$B$2*0.03</f>
        <v>0.03</v>
      </c>
      <c r="E11" t="s">
        <v>15</v>
      </c>
    </row>
    <row r="12">
      <c r="A12">
        <v>1</v>
      </c>
      <c r="B12" t="s">
        <v>70</v>
      </c>
      <c r="C12" t="s">
        <v>60</v>
      </c>
      <c r="D12" s="6">
        <f>'Besoins'!$B$2*0.15</f>
        <v>0.15</v>
      </c>
      <c r="E12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71</v>
      </c>
      <c r="B1"/>
      <c r="C1"/>
      <c r="D1"/>
    </row>
    <row r="2">
      <c r="A2" t="str" s="13">
        <f>"GRO_CDC_262 · GRO.DESSERTS · référence : "&amp;Besoins!B3&amp;" "&amp;Besoins!C3&amp;" · multiplicateur réglable sur la feuille ""Besoins"""</f>
        <v>GRO_CDC_262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72</v>
      </c>
      <c r="B4"/>
      <c r="C4"/>
      <c r="D4"/>
    </row>
    <row r="5">
      <c r="A5" t="s" s="15">
        <v>73</v>
      </c>
      <c r="B5" t="str" s="12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5">
        <v>74</v>
      </c>
      <c r="B6" t="str" s="12">
        <f>Procedure!D3</f>
        <v>Préparations préliminaires — Fondre les 150 g de beurre ; badigeonner 3 bacs GN 1/1 H 65 ; figer au froid ; fleurer et taper. Préchauffer en chaleur sèche à + 170 °C. Tamiser ensemble la farine et la levure.</v>
      </c>
      <c r="C6"/>
      <c r="D6"/>
    </row>
    <row r="7">
      <c r="A7"/>
      <c r="B7" t="str">
        <f>Besoins!B9</f>
        <v>Farine de blé T55</v>
      </c>
      <c r="C7" s="6">
        <f>Besoins!E9</f>
        <v>2.8</v>
      </c>
      <c r="D7" t="str">
        <f>Besoins!F9</f>
        <v>kg</v>
      </c>
    </row>
    <row r="8">
      <c r="A8"/>
      <c r="B8" t="str">
        <f>Besoins!B13</f>
        <v>Levure chimique (poudre à lever)</v>
      </c>
      <c r="C8" s="6">
        <f>Besoins!E13</f>
        <v>0.12</v>
      </c>
      <c r="D8" t="str">
        <f>Besoins!F13</f>
        <v>kg</v>
      </c>
    </row>
    <row r="9">
      <c r="A9"/>
      <c r="B9" t="str">
        <f>Besoins!B12</f>
        <v>Beurre doux 82% MG plaquette</v>
      </c>
      <c r="C9" s="6">
        <f>Besoins!E12</f>
        <v>0.15</v>
      </c>
      <c r="D9" t="str">
        <f>Besoins!F12</f>
        <v>kg</v>
      </c>
    </row>
    <row r="10">
      <c r="A10" t="s" s="15">
        <v>75</v>
      </c>
      <c r="B10" t="str" s="12">
        <f>Procedure!D4</f>
        <v>Confectionner la pâte — Au batteur, au fouet, mélanger intimement les yaourts, l'huile, le sucre et les œufs ; ajouter farine-levure, puis le sel, la vanille et le rhum ; travailler jusqu'à une pâte lisse.</v>
      </c>
      <c r="C10"/>
      <c r="D10"/>
    </row>
    <row r="11">
      <c r="A11"/>
      <c r="B11" t="str">
        <f>Besoins!B16</f>
        <v>Sucre blanc cristal sac 25 kg</v>
      </c>
      <c r="C11" s="6">
        <f>Besoins!E16</f>
        <v>3.2</v>
      </c>
      <c r="D11" t="str">
        <f>Besoins!F16</f>
        <v>kg</v>
      </c>
    </row>
    <row r="12">
      <c r="A12"/>
      <c r="B12" t="s">
        <v>76</v>
      </c>
      <c r="C12" s="6">
        <f>'Besoins'!$B$2*40</f>
        <v>40</v>
      </c>
      <c r="D12" t="s">
        <v>3</v>
      </c>
    </row>
    <row r="13">
      <c r="A13"/>
      <c r="B13" t="str">
        <f>Besoins!B11</f>
        <v>YAOURT nature basique demi écrémé pot 125g</v>
      </c>
      <c r="C13" s="6">
        <f>Besoins!E11</f>
        <v>20</v>
      </c>
      <c r="D13" t="str">
        <f>Besoins!F11</f>
        <v>pc</v>
      </c>
    </row>
    <row r="14">
      <c r="A14"/>
      <c r="B14" t="str">
        <f>Besoins!B10</f>
        <v>Huile de tournesol raffinée vrac</v>
      </c>
      <c r="C14" s="6">
        <f>Besoins!E10</f>
        <v>0.75</v>
      </c>
      <c r="D14" t="str">
        <f>Besoins!F10</f>
        <v>lt</v>
      </c>
    </row>
    <row r="15">
      <c r="A15"/>
      <c r="B15" t="str">
        <f>Besoins!B15</f>
        <v>Sel fin de cuisine</v>
      </c>
      <c r="C15" s="6">
        <f>Besoins!E15</f>
        <v>0.01</v>
      </c>
      <c r="D15" t="str">
        <f>Besoins!F15</f>
        <v>kg</v>
      </c>
    </row>
    <row r="16">
      <c r="A16"/>
      <c r="B16" t="str">
        <f>Besoins!B8</f>
        <v>Rhum ambré de cuisine (baba)</v>
      </c>
      <c r="C16" s="6">
        <f>Besoins!E8</f>
        <v>0.12</v>
      </c>
      <c r="D16" t="str">
        <f>Besoins!F8</f>
        <v>lt</v>
      </c>
    </row>
    <row r="17">
      <c r="A17"/>
      <c r="B17" t="str">
        <f>Besoins!B7</f>
        <v>Extrait de vanille alcoolisé</v>
      </c>
      <c r="C17" s="6">
        <f>Besoins!E7</f>
        <v>0.03</v>
      </c>
      <c r="D17" t="str">
        <f>Besoins!F7</f>
        <v>lt</v>
      </c>
    </row>
    <row r="18">
      <c r="A18" t="s" s="15">
        <v>77</v>
      </c>
      <c r="B18" t="str" s="12">
        <f>Procedure!D5</f>
        <v>Garnir — Répartir la pâte dans les 3 bacs ; égaliser.</v>
      </c>
      <c r="C18"/>
      <c r="D18"/>
    </row>
    <row r="19">
      <c r="A19" t="s" s="15">
        <v>78</v>
      </c>
      <c r="B19" t="str" s="12">
        <f>Procedure!D6</f>
        <v>Cuire — À + 170 °C, 40 minutes, clé fermée ; la pointe du couteau doit ressortir nette. Démouler à la sortie sur grille garnie de papier sulfurisé.</v>
      </c>
      <c r="C19"/>
      <c r="D19"/>
    </row>
    <row r="20">
      <c r="A20" t="s" s="15">
        <v>79</v>
      </c>
      <c r="B20" t="str" s="12">
        <f>Procedure!D7</f>
        <v>Servir — Détailler 35 parts par bac (5 × 7) ; accompagner d'une crème, d'un yaourt…</v>
      </c>
      <c r="C20"/>
      <c r="D20"/>
    </row>
    <row r="21">
      <c r="A21"/>
      <c r="B21"/>
      <c r="C21"/>
      <c r="D21"/>
    </row>
    <row r="22">
      <c r="A22" t="s" s="16">
        <v>80</v>
      </c>
      <c r="B22"/>
      <c r="C22"/>
      <c r="D2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0:D10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2026-10-30T16:38:28Z</dcterms:created>
  <dc:title>GÂTEAU GRAND-MÈRE (AU YAOURT)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2026-10-30T16:38:28Z</dcterms:modified>
  <cp:revision>1</cp:revision>
</cp:coreProperties>
</file>