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<sst xmlns="http://schemas.openxmlformats.org/spreadsheetml/2006/main" count="106" uniqueCount="106">
  <si>
    <t>Besoins matière</t>
  </si>
  <si>
    <t>Multiplicateur souhaité</t>
  </si>
  <si>
    <t>Quantité de référence</t>
  </si>
  <si>
    <t>pc</t>
  </si>
  <si>
    <t>Quantité obtenue</t>
  </si>
  <si>
    <t>Code</t>
  </si>
  <si>
    <t>Matière première</t>
  </si>
  <si>
    <t>Classe</t>
  </si>
  <si>
    <t>Base (×1, modifiable)</t>
  </si>
  <si>
    <t>Quantité</t>
  </si>
  <si>
    <t>Unité</t>
  </si>
  <si>
    <t>Coût H.T.</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</si>
  <si>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</si>
  <si>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</si>
  <si>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</si>
  <si>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</si>
  <si>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</si>
  <si>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</si>
  <si>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</si>
  <si>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</si>
  <si>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</si>
  <si>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</si>
  <si>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</si>
  <si>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</si>
  <si>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</si>
  <si>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</si>
  <si>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</si>
  <si>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</si>
  <si>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</si>
  <si>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</si>
  <si>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</si>
  <si>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</si>
  <si>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</si>
  <si>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</si>
  <si>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</si>
  <si>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</si>
  <si>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</si>
  <si>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</si>
  <si>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</si>
  <si>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</si>
  <si>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</si>
  <si>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</si>
  <si>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</si>
  <si>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</si>
  <si>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</si>
  <si>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</si>
  <si>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</si>
  <si>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</si>
  <si>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</si>
  <si>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</si>
  <si>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</si>
  <si>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</si>
  <si>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Recette</t>
  </si>
  <si>
    <t>#</t>
  </si>
  <si>
    <t>Verbe</t>
  </si>
  <si>
    <t>Étape</t>
  </si>
  <si>
    <t>Précision technique</t>
  </si>
  <si>
    <t>Durée</t>
  </si>
  <si>
    <t>TARTE ALSACIENNE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</si>
  <si>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</si>
  <si>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</si>
  <si>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</si>
  <si>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</si>
  <si>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</si>
  <si>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Niveau</t>
  </si>
  <si>
    <t>Composant</t>
  </si>
  <si>
    <t>Type</t>
  </si>
  <si>
    <t>Quantité (× multiplicateur, voir feuille Besoins)</t>
  </si>
  <si>
    <t>recette</t>
  </si>
  <si>
    <t xml:space="preserve">    ↳ PÂTE BRIOCHÉE</t>
  </si>
  <si>
    <t xml:space="preserve">        ↳ Farine de blé T55</t>
  </si>
  <si>
    <t>matiere</t>
  </si>
  <si>
    <t xml:space="preserve">        ↳ Beurre doux 82% MG plaquette</t>
  </si>
  <si>
    <t xml:space="preserve">        ↳ OEUF (ml) (conv.)</t>
  </si>
  <si>
    <t>conversion</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</si>
  <si>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</si>
  <si>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</si>
  <si>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</si>
  <si>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</si>
  <si>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</si>
  <si>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</si>
  <si>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</si>
  <si>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 (conv.)</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</si>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</sst>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0.05</v>
      </c>
      <c r="E7" s="6">
        <f>D7*$B$2</f>
        <v>0.05</v>
      </c>
      <c r="F7" t="s">
        <v>15</v>
      </c>
      <c r="G7" s="8">
        <f>E7*32</f>
        <v>1.6</v>
      </c>
    </row>
    <row r="8">
      <c r="A8" t="s">
        <v>16</v>
      </c>
      <c r="B8" t="s">
        <v>17</v>
      </c>
      <c r="C8" t="s">
        <v>14</v>
      </c>
      <c r="D8" s="4">
        <v>0.15</v>
      </c>
      <c r="E8" s="6">
        <f>D8*$B$2</f>
        <v>0.15</v>
      </c>
      <c r="F8" t="s">
        <v>15</v>
      </c>
      <c r="G8" s="8">
        <f>E8*14</f>
        <v>2.1</v>
      </c>
    </row>
    <row r="9">
      <c r="A9" t="s">
        <v>18</v>
      </c>
      <c r="B9" t="s">
        <v>19</v>
      </c>
      <c r="C9" t="s">
        <v>20</v>
      </c>
      <c r="D9" s="4">
        <v>0.02</v>
      </c>
      <c r="E9" s="6">
        <f>D9*$B$2</f>
        <v>0.02</v>
      </c>
      <c r="F9" t="s">
        <v>21</v>
      </c>
      <c r="G9" s="8">
        <f>E9*10.5</f>
        <v>0.21</v>
      </c>
    </row>
    <row r="10">
      <c r="A10" t="s">
        <v>22</v>
      </c>
      <c r="B10" t="s">
        <v>23</v>
      </c>
      <c r="C10" t="s">
        <v>24</v>
      </c>
      <c r="D10" s="4">
        <v>2.504</v>
      </c>
      <c r="E10" s="6">
        <f>D10*$B$2</f>
        <v>2.504</v>
      </c>
      <c r="F10" t="s">
        <v>21</v>
      </c>
      <c r="G10" s="8">
        <f>E10*0.56</f>
        <v>1.40224</v>
      </c>
    </row>
    <row r="11">
      <c r="A11" t="s">
        <v>25</v>
      </c>
      <c r="B11" t="s">
        <v>26</v>
      </c>
      <c r="C11" t="s">
        <v>27</v>
      </c>
      <c r="D11" s="4">
        <v>2.5</v>
      </c>
      <c r="E11" s="6">
        <f>D11*$B$2</f>
        <v>2.5</v>
      </c>
      <c r="F11" t="s">
        <v>15</v>
      </c>
      <c r="G11" s="8">
        <f>E11*1.67</f>
        <v>4.175</v>
      </c>
    </row>
    <row r="12">
      <c r="A12" t="s">
        <v>28</v>
      </c>
      <c r="B12" t="s">
        <v>29</v>
      </c>
      <c r="C12" t="s">
        <v>30</v>
      </c>
      <c r="D12" s="4">
        <v>1.327</v>
      </c>
      <c r="E12" s="6">
        <f>D12*$B$2</f>
        <v>1.327</v>
      </c>
      <c r="F12" t="s">
        <v>21</v>
      </c>
      <c r="G12" s="8">
        <f>E12*5.2</f>
        <v>6.9004</v>
      </c>
    </row>
    <row r="13">
      <c r="A13" t="s">
        <v>31</v>
      </c>
      <c r="B13" t="s">
        <v>32</v>
      </c>
      <c r="C13" t="s">
        <v>33</v>
      </c>
      <c r="D13" s="4">
        <v>2.5</v>
      </c>
      <c r="E13" s="6">
        <f>D13*$B$2</f>
        <v>2.5</v>
      </c>
      <c r="F13" t="s">
        <v>21</v>
      </c>
      <c r="G13" s="8">
        <f>E13*4.2</f>
        <v>10.5</v>
      </c>
    </row>
    <row r="14">
      <c r="A14" t="s">
        <v>34</v>
      </c>
      <c r="B14" t="s">
        <v>35</v>
      </c>
      <c r="C14" t="s">
        <v>36</v>
      </c>
      <c r="D14" s="4">
        <v>12</v>
      </c>
      <c r="E14" s="6">
        <f>D14*$B$2</f>
        <v>12</v>
      </c>
      <c r="F14" t="s">
        <v>21</v>
      </c>
      <c r="G14" s="8">
        <f>E14*1.3</f>
        <v>15.6</v>
      </c>
    </row>
    <row r="15">
      <c r="A15" t="s">
        <v>37</v>
      </c>
      <c r="B15" t="s">
        <v>38</v>
      </c>
      <c r="C15" t="s">
        <v>39</v>
      </c>
      <c r="D15" s="4">
        <v>0.09016</v>
      </c>
      <c r="E15" s="6">
        <f>D15*$B$2</f>
        <v>0.09016</v>
      </c>
      <c r="F15" t="s">
        <v>21</v>
      </c>
      <c r="G15" s="8">
        <f>E15*2.2</f>
        <v>0.198352</v>
      </c>
    </row>
    <row r="16">
      <c r="A16" t="s" s="9">
        <v>40</v>
      </c>
      <c r="B16" t="s">
        <v>41</v>
      </c>
      <c r="C16" t="s">
        <v>42</v>
      </c>
      <c r="D16" s="4">
        <v>48.781818</v>
      </c>
      <c r="E16" s="6">
        <f>D16*$B$2</f>
        <v>48.781818</v>
      </c>
      <c r="F16" t="s">
        <v>3</v>
      </c>
      <c r="G16" s="8">
        <f>E16*0.270000001</f>
        <v>13.171091</v>
      </c>
    </row>
    <row r="17">
      <c r="A17" t="s">
        <v>43</v>
      </c>
      <c r="B17" t="s">
        <v>44</v>
      </c>
      <c r="C17" t="s">
        <v>45</v>
      </c>
      <c r="D17" s="4">
        <v>0.01932</v>
      </c>
      <c r="E17" s="6">
        <f>D17*$B$2</f>
        <v>0.01932</v>
      </c>
      <c r="F17" t="s">
        <v>21</v>
      </c>
      <c r="G17" s="8">
        <f>E17*0.35</f>
        <v>0.006762</v>
      </c>
    </row>
    <row r="18">
      <c r="A18" t="s">
        <v>46</v>
      </c>
      <c r="B18" t="s">
        <v>47</v>
      </c>
      <c r="C18" t="s">
        <v>48</v>
      </c>
      <c r="D18" s="4">
        <v>1.4754</v>
      </c>
      <c r="E18" s="6">
        <f>D18*$B$2</f>
        <v>1.4754</v>
      </c>
      <c r="F18" t="s">
        <v>21</v>
      </c>
      <c r="G18" s="8">
        <f>E18*0.82</f>
        <v>1.209828</v>
      </c>
    </row>
    <row r="19">
      <c r="A19" t="s">
        <v>49</v>
      </c>
      <c r="B19" t="s">
        <v>50</v>
      </c>
      <c r="C19" t="s">
        <v>48</v>
      </c>
      <c r="D19" s="4">
        <v>0.25</v>
      </c>
      <c r="E19" s="6">
        <f>D19*$B$2</f>
        <v>0.25</v>
      </c>
      <c r="F19" t="s">
        <v>21</v>
      </c>
      <c r="G19" s="8">
        <f>E19*1.05</f>
        <v>0.2625</v>
      </c>
    </row>
    <row r="20">
      <c r="A20"/>
      <c r="B20"/>
      <c r="C20"/>
      <c r="D20"/>
      <c r="E20"/>
      <c r="F20" t="s" s="10">
        <v>51</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58</v>
      </c>
      <c r="B3">
        <v>2</v>
      </c>
      <c r="C3"/>
      <c r="D3" t="inlineStr" s="12">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2"/>
      <c r="F3"/>
    </row>
    <row r="4">
      <c r="A4" t="s">
        <v>58</v>
      </c>
      <c r="B4">
        <v>3</v>
      </c>
      <c r="C4"/>
      <c r="D4" t="inlineStr" s="12">
        <is>
          <t>Foncer les moules — Faire 3 pâtons de 1,4 kg ; sur le marbre fariné, abaisser en rectangles de 60 × 40 cm, enrouler sur le rouleau et développer sur les bacs ; foncer en commençant par le fond, relever et chiqueter les bords. Réserver au froid.</t>
        </is>
      </c>
      <c r="E4" t="s" s="12"/>
      <c r="F4"/>
    </row>
    <row r="5">
      <c r="A5" t="s">
        <v>58</v>
      </c>
      <c r="B5">
        <v>4</v>
      </c>
      <c r="C5"/>
      <c r="D5" t="inlineStr" s="12">
        <is>
          <t>Confectionner l'appareil — Au batteur, au fouet, mélanger la farine, le sucre et les œufs ; incorporer le lait progressivement, sans grumeaux, puis la crème double, la cannelle et la vanille.</t>
        </is>
      </c>
      <c r="E5" t="s" s="12"/>
      <c r="F5"/>
    </row>
    <row r="6">
      <c r="A6" t="s">
        <v>58</v>
      </c>
      <c r="B6">
        <v>5</v>
      </c>
      <c r="C6"/>
      <c r="D6" t="s" s="12">
        <v>59</v>
      </c>
      <c r="E6" t="s" s="12"/>
      <c r="F6"/>
    </row>
    <row r="7">
      <c r="A7" t="s">
        <v>58</v>
      </c>
      <c r="B7">
        <v>6</v>
      </c>
      <c r="C7"/>
      <c r="D7" t="inlineStr" s="12">
        <is>
          <t>Cuire — Préchauffer en chaleur sèche à + 180 °C ; étager et cuire 10 minutes à + 180 °C, puis 25 minutes environ à + 160 °C ; vérifier par sondage. Laisser refroidir.</t>
        </is>
      </c>
      <c r="E7" t="s" s="12"/>
      <c r="F7"/>
    </row>
    <row r="8">
      <c r="A8" t="s">
        <v>58</v>
      </c>
      <c r="B8">
        <v>7</v>
      </c>
      <c r="C8"/>
      <c r="D8" t="s" s="12">
        <v>60</v>
      </c>
      <c r="E8" t="s" s="12"/>
      <c r="F8"/>
    </row>
    <row r="9">
      <c r="A9" t="s">
        <v>61</v>
      </c>
      <c r="B9">
        <v>1</v>
      </c>
      <c r="C9"/>
      <c r="D9" t="inlineStr" s="12">
        <is>
          <t>Mise en place du poste de travail — Vérifier les D.L.C., peser les denrées, sélectionner le matériel nécessaire. Laver et désinfecter le matériel et le poste de travail en suivant les protocoles.</t>
        </is>
      </c>
      <c r="E9" t="s" s="12"/>
      <c r="F9"/>
    </row>
    <row r="10">
      <c r="A10" t="s">
        <v>61</v>
      </c>
      <c r="B10">
        <v>2</v>
      </c>
      <c r="C10"/>
      <c r="D10"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2"/>
      <c r="F10"/>
    </row>
    <row r="11">
      <c r="A11" t="s">
        <v>61</v>
      </c>
      <c r="B11">
        <v>3</v>
      </c>
      <c r="C11"/>
      <c r="D11"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2"/>
      <c r="F11"/>
    </row>
    <row r="12">
      <c r="A12" t="s">
        <v>61</v>
      </c>
      <c r="B12">
        <v>4</v>
      </c>
      <c r="C12"/>
      <c r="D12" t="inlineStr" s="12">
        <is>
          <t>Donner du repos à la pâte — Débarrasser la pâte dans un bac GN 1/1 H 250 légèrement fariné. Filmer la pâte pour l'empêcher de croûter. Stocker au froid pendant 1 heure environ. Cette pâte ne nécessite pas de pousse (ou pointage).</t>
        </is>
      </c>
      <c r="E12" t="s" s="12"/>
      <c r="F12"/>
    </row>
    <row r="13">
      <c r="A13" t="s">
        <v>61</v>
      </c>
      <c r="B13">
        <v>5</v>
      </c>
      <c r="C13"/>
      <c r="D13" t="s" s="12">
        <v>62</v>
      </c>
      <c r="E13" t="s" s="12"/>
      <c r="F13"/>
    </row>
    <row r="14">
      <c r="A14" t="s">
        <v>61</v>
      </c>
      <c r="B14">
        <v>6</v>
      </c>
      <c r="C14"/>
      <c r="D14" t="s" s="12">
        <v>63</v>
      </c>
      <c r="E14" t="s" s="12"/>
      <c r="F14"/>
    </row>
    <row r="15">
      <c r="A15" t="s">
        <v>61</v>
      </c>
      <c r="B15">
        <v>7</v>
      </c>
      <c r="C15"/>
      <c r="D15"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58</v>
      </c>
      <c r="C2" t="s">
        <v>68</v>
      </c>
      <c r="D2" s="6">
        <f>'Besoins'!$B$2*100</f>
        <v>100</v>
      </c>
      <c r="E2" t="s">
        <v>3</v>
      </c>
    </row>
    <row r="3">
      <c r="A3">
        <v>1</v>
      </c>
      <c r="B3" t="s">
        <v>69</v>
      </c>
      <c r="C3" t="s">
        <v>68</v>
      </c>
      <c r="D3" s="6">
        <f>'Besoins'!$B$2*64.4</f>
        <v>64.4</v>
      </c>
      <c r="E3" t="s">
        <v>3</v>
      </c>
    </row>
    <row r="4">
      <c r="A4">
        <v>2</v>
      </c>
      <c r="B4" t="s">
        <v>70</v>
      </c>
      <c r="C4" t="s">
        <v>71</v>
      </c>
      <c r="D4" s="6">
        <f>'Besoins'!$B$2*2.254</f>
        <v>2.254</v>
      </c>
      <c r="E4" t="s">
        <v>21</v>
      </c>
    </row>
    <row r="5">
      <c r="A5">
        <v>2</v>
      </c>
      <c r="B5" t="s">
        <v>72</v>
      </c>
      <c r="C5" t="s">
        <v>71</v>
      </c>
      <c r="D5" s="6">
        <f>'Besoins'!$B$2*1.127</f>
        <v>1.127</v>
      </c>
      <c r="E5" t="s">
        <v>21</v>
      </c>
    </row>
    <row r="6">
      <c r="A6">
        <v>2</v>
      </c>
      <c r="B6" t="s">
        <v>73</v>
      </c>
      <c r="C6" t="s">
        <v>74</v>
      </c>
      <c r="D6" s="6">
        <f>'Besoins'!$B$2*0.483</f>
        <v>0.483</v>
      </c>
      <c r="E6" t="s">
        <v>15</v>
      </c>
    </row>
    <row r="7">
      <c r="A7">
        <v>2</v>
      </c>
      <c r="B7" t="s">
        <v>75</v>
      </c>
      <c r="C7" t="s">
        <v>71</v>
      </c>
      <c r="D7" s="6">
        <f>'Besoins'!$B$2*0.09016</f>
        <v>0.09016</v>
      </c>
      <c r="E7" t="s">
        <v>21</v>
      </c>
    </row>
    <row r="8">
      <c r="A8">
        <v>2</v>
      </c>
      <c r="B8" t="s">
        <v>76</v>
      </c>
      <c r="C8" t="s">
        <v>71</v>
      </c>
      <c r="D8" s="6">
        <f>'Besoins'!$B$2*0.2254</f>
        <v>0.2254</v>
      </c>
      <c r="E8" t="s">
        <v>21</v>
      </c>
    </row>
    <row r="9">
      <c r="A9">
        <v>2</v>
      </c>
      <c r="B9" t="s">
        <v>77</v>
      </c>
      <c r="C9" t="s">
        <v>71</v>
      </c>
      <c r="D9" s="6">
        <f>'Besoins'!$B$2*0.01932</f>
        <v>0.01932</v>
      </c>
      <c r="E9" t="s">
        <v>21</v>
      </c>
    </row>
    <row r="10">
      <c r="A10">
        <v>1</v>
      </c>
      <c r="B10" t="s">
        <v>78</v>
      </c>
      <c r="C10" t="s">
        <v>71</v>
      </c>
      <c r="D10" s="6">
        <f>'Besoins'!$B$2*12</f>
        <v>12</v>
      </c>
      <c r="E10" t="s">
        <v>21</v>
      </c>
    </row>
    <row r="11">
      <c r="A11">
        <v>1</v>
      </c>
      <c r="B11" t="s">
        <v>79</v>
      </c>
      <c r="C11" t="s">
        <v>71</v>
      </c>
      <c r="D11" s="6">
        <f>'Besoins'!$B$2*2.5</f>
        <v>2.5</v>
      </c>
      <c r="E11" t="s">
        <v>15</v>
      </c>
    </row>
    <row r="12">
      <c r="A12">
        <v>1</v>
      </c>
      <c r="B12" t="s">
        <v>80</v>
      </c>
      <c r="C12" t="s">
        <v>71</v>
      </c>
      <c r="D12" s="6">
        <f>'Besoins'!$B$2*2.5</f>
        <v>2.5</v>
      </c>
      <c r="E12" t="s">
        <v>21</v>
      </c>
    </row>
    <row r="13">
      <c r="A13">
        <v>1</v>
      </c>
      <c r="B13" t="s">
        <v>81</v>
      </c>
      <c r="C13" t="s">
        <v>71</v>
      </c>
      <c r="D13" s="6">
        <f>'Besoins'!$B$2*1.25</f>
        <v>1.25</v>
      </c>
      <c r="E13" t="s">
        <v>21</v>
      </c>
    </row>
    <row r="14">
      <c r="A14">
        <v>1</v>
      </c>
      <c r="B14" t="s">
        <v>82</v>
      </c>
      <c r="C14" t="s">
        <v>74</v>
      </c>
      <c r="D14" s="6">
        <f>'Besoins'!$B$2*40</f>
        <v>40</v>
      </c>
      <c r="E14" t="s">
        <v>3</v>
      </c>
    </row>
    <row r="15">
      <c r="A15">
        <v>1</v>
      </c>
      <c r="B15" t="s">
        <v>83</v>
      </c>
      <c r="C15" t="s">
        <v>71</v>
      </c>
      <c r="D15" s="6">
        <f>'Besoins'!$B$2*0.05</f>
        <v>0.05</v>
      </c>
      <c r="E15" t="s">
        <v>15</v>
      </c>
    </row>
    <row r="16">
      <c r="A16">
        <v>1</v>
      </c>
      <c r="B16" t="s">
        <v>84</v>
      </c>
      <c r="C16" t="s">
        <v>71</v>
      </c>
      <c r="D16" s="6">
        <f>'Besoins'!$B$2*0.25</f>
        <v>0.25</v>
      </c>
      <c r="E16" t="s">
        <v>21</v>
      </c>
    </row>
    <row r="17">
      <c r="A17">
        <v>1</v>
      </c>
      <c r="B17" t="s">
        <v>85</v>
      </c>
      <c r="C17" t="s">
        <v>71</v>
      </c>
      <c r="D17" s="6">
        <f>'Besoins'!$B$2*0.02</f>
        <v>0.02</v>
      </c>
      <c r="E17" t="s">
        <v>21</v>
      </c>
    </row>
    <row r="18">
      <c r="A18">
        <v>1</v>
      </c>
      <c r="B18" t="s">
        <v>86</v>
      </c>
      <c r="C18" t="s">
        <v>71</v>
      </c>
      <c r="D18" s="6">
        <f>'Besoins'!$B$2*0.15</f>
        <v>0.15</v>
      </c>
      <c r="E18" t="s">
        <v>15</v>
      </c>
    </row>
    <row r="19">
      <c r="A19">
        <v>1</v>
      </c>
      <c r="B19" t="s">
        <v>87</v>
      </c>
      <c r="C19" t="s">
        <v>71</v>
      </c>
      <c r="D19" s="6">
        <f>'Besoins'!$B$2*0.2</f>
        <v>0.2</v>
      </c>
      <c r="E19" t="s">
        <v>21</v>
      </c>
    </row>
    <row r="20">
      <c r="A20">
        <v>1</v>
      </c>
      <c r="B20" t="s">
        <v>88</v>
      </c>
      <c r="C20" t="s">
        <v>71</v>
      </c>
      <c r="D20" s="6">
        <f>'Besoins'!$B$2*0.25</f>
        <v>0.25</v>
      </c>
      <c r="E20"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89</v>
      </c>
      <c r="B1"/>
      <c r="C1"/>
      <c r="D1"/>
    </row>
    <row r="2">
      <c r="A2" t="str" s="13">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4">
        <v>90</v>
      </c>
      <c r="B4"/>
      <c r="C4"/>
      <c r="D4"/>
    </row>
    <row r="5">
      <c r="A5" t="s" s="15">
        <v>91</v>
      </c>
      <c r="B5" t="str" s="12">
        <f>Procedure!D2</f>
        <v>Mise en place du poste de travail — Vérifier les D.L.C., peser les denrées, sélectionner le matériel nécessaire. Laver et désinfecter le matériel et le poste de travail en suivant les protocoles.</v>
      </c>
      <c r="C5"/>
      <c r="D5"/>
    </row>
    <row r="6">
      <c r="A6" t="s" s="15">
        <v>92</v>
      </c>
      <c r="B6" t="str" s="12">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Besoins!B14</f>
        <v>POMME Golden France cat.I 170/220g plateau 2rg</v>
      </c>
      <c r="C7" s="6">
        <f>Besoins!E14</f>
        <v>12</v>
      </c>
      <c r="D7" t="str">
        <f>Besoins!F14</f>
        <v>kg</v>
      </c>
    </row>
    <row r="8">
      <c r="A8"/>
      <c r="B8" t="str">
        <f>Besoins!B8</f>
        <v>Rhum ambré de cuisine (baba)</v>
      </c>
      <c r="C8" s="6">
        <f>Besoins!E8</f>
        <v>0.15</v>
      </c>
      <c r="D8" t="str">
        <f>Besoins!F8</f>
        <v>lt</v>
      </c>
    </row>
    <row r="9">
      <c r="A9"/>
      <c r="B9" t="s">
        <v>93</v>
      </c>
      <c r="C9" s="6">
        <f>'Besoins'!$B$2*0.2</f>
        <v>0.2</v>
      </c>
      <c r="D9" t="s">
        <v>21</v>
      </c>
    </row>
    <row r="10">
      <c r="A10" t="s" s="15">
        <v>94</v>
      </c>
      <c r="B10" t="str" s="12">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95</v>
      </c>
      <c r="C11" s="6">
        <f>'Besoins'!$B$2*64.4</f>
        <v>64.4</v>
      </c>
      <c r="D11" t="s">
        <v>3</v>
      </c>
    </row>
    <row r="12">
      <c r="A12" t="s" s="15">
        <v>96</v>
      </c>
      <c r="B12" t="str" s="12">
        <f>Procedure!D5</f>
        <v>Confectionner l'appareil — Au batteur, au fouet, mélanger la farine, le sucre et les œufs ; incorporer le lait progressivement, sans grumeaux, puis la crème double, la cannelle et la vanille.</v>
      </c>
      <c r="C12"/>
      <c r="D12"/>
    </row>
    <row r="13">
      <c r="A13"/>
      <c r="B13" t="str">
        <f>Besoins!B11</f>
        <v>LAIT UHT demi écrémé France outre 10 litres</v>
      </c>
      <c r="C13" s="6">
        <f>Besoins!E11</f>
        <v>2.5</v>
      </c>
      <c r="D13" t="str">
        <f>Besoins!F11</f>
        <v>lt</v>
      </c>
    </row>
    <row r="14">
      <c r="A14"/>
      <c r="B14" t="str">
        <f>Besoins!B13</f>
        <v>Crème double 45% MG</v>
      </c>
      <c r="C14" s="6">
        <f>Besoins!E13</f>
        <v>2.5</v>
      </c>
      <c r="D14" t="str">
        <f>Besoins!F13</f>
        <v>kg</v>
      </c>
    </row>
    <row r="15">
      <c r="A15"/>
      <c r="B15" t="s">
        <v>97</v>
      </c>
      <c r="C15" s="6">
        <f>'Besoins'!$B$2*1.25</f>
        <v>1.25</v>
      </c>
      <c r="D15" t="s">
        <v>21</v>
      </c>
    </row>
    <row r="16">
      <c r="A16"/>
      <c r="B16" t="s">
        <v>98</v>
      </c>
      <c r="C16" s="6">
        <f>'Besoins'!$B$2*40</f>
        <v>40</v>
      </c>
      <c r="D16" t="s">
        <v>3</v>
      </c>
    </row>
    <row r="17">
      <c r="A17"/>
      <c r="B17" t="str">
        <f>Besoins!B7</f>
        <v>Extrait de vanille alcoolisé</v>
      </c>
      <c r="C17" s="6">
        <f>Besoins!E7</f>
        <v>0.05</v>
      </c>
      <c r="D17" t="str">
        <f>Besoins!F7</f>
        <v>lt</v>
      </c>
    </row>
    <row r="18">
      <c r="A18"/>
      <c r="B18" t="str">
        <f>Besoins!B9</f>
        <v>Cannelle en poudre</v>
      </c>
      <c r="C18" s="6">
        <f>Besoins!E9</f>
        <v>0.02</v>
      </c>
      <c r="D18" t="str">
        <f>Besoins!F9</f>
        <v>kg</v>
      </c>
    </row>
    <row r="19">
      <c r="A19"/>
      <c r="B19" t="s">
        <v>99</v>
      </c>
      <c r="C19" s="6">
        <f>'Besoins'!$B$2*0.25</f>
        <v>0.25</v>
      </c>
      <c r="D19" t="s">
        <v>21</v>
      </c>
    </row>
    <row r="20">
      <c r="A20" t="s" s="15">
        <v>100</v>
      </c>
      <c r="B20" t="str" s="12">
        <f>Procedure!D6</f>
        <v>Garnir — Disposer les pommes en écailles dans la longueur (ou 4 × 8 demi-pommes, ou cubes répartis) ; passer l'appareil au chinois et le verser sur les pommes.</v>
      </c>
      <c r="C20"/>
      <c r="D20"/>
    </row>
    <row r="21">
      <c r="A21" t="s" s="15">
        <v>101</v>
      </c>
      <c r="B21" t="str" s="12">
        <f>Procedure!D7</f>
        <v>Cuire — Préchauffer en chaleur sèche à + 180 °C ; étager et cuire 10 minutes à + 180 °C, puis 25 minutes environ à + 160 °C ; vérifier par sondage. Laisser refroidir.</v>
      </c>
      <c r="C21"/>
      <c r="D21"/>
    </row>
    <row r="22">
      <c r="A22" t="s" s="15">
        <v>102</v>
      </c>
      <c r="B22" t="str" s="12">
        <f>Procedure!D8</f>
        <v>Dresser — Découper 35 parts par bac (5 × 7) ; saupoudrer de sucre glace au moment du service.</v>
      </c>
      <c r="C22"/>
      <c r="D22"/>
    </row>
    <row r="23">
      <c r="A23"/>
      <c r="B23" t="str">
        <f>Besoins!B19</f>
        <v>Sucre glace tamisé</v>
      </c>
      <c r="C23" s="6">
        <f>Besoins!E19</f>
        <v>0.25</v>
      </c>
      <c r="D23" t="str">
        <f>Besoins!F19</f>
        <v>kg</v>
      </c>
    </row>
    <row r="24">
      <c r="A24"/>
      <c r="B24"/>
      <c r="C24"/>
      <c r="D24"/>
    </row>
    <row r="25">
      <c r="A25" t="s" s="14">
        <v>103</v>
      </c>
      <c r="B25"/>
      <c r="C25"/>
      <c r="D25"/>
    </row>
    <row r="26">
      <c r="A26" t="s" s="15">
        <v>91</v>
      </c>
      <c r="B26" t="str" s="12">
        <f>Procedure!D9</f>
        <v>Mise en place du poste de travail — Vérifier les D.L.C., peser les denrées, sélectionner le matériel nécessaire. Laver et désinfecter le matériel et le poste de travail en suivant les protocoles.</v>
      </c>
      <c r="C26"/>
      <c r="D26"/>
    </row>
    <row r="27">
      <c r="A27" t="s" s="15">
        <v>92</v>
      </c>
      <c r="B27" t="str" s="12">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93</v>
      </c>
      <c r="C28" s="6">
        <f>'Besoins'!$B$2*1.127</f>
        <v>1.127</v>
      </c>
      <c r="D28" t="s">
        <v>21</v>
      </c>
    </row>
    <row r="29">
      <c r="A29"/>
      <c r="B29" t="str">
        <f>Besoins!B15</f>
        <v>Levure fraîche de boulanger</v>
      </c>
      <c r="C29" s="6">
        <f>Besoins!E15</f>
        <v>0.09016</v>
      </c>
      <c r="D29" t="str">
        <f>Besoins!F15</f>
        <v>kg</v>
      </c>
    </row>
    <row r="30">
      <c r="A30" t="s" s="15">
        <v>94</v>
      </c>
      <c r="B30" t="str" s="12">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99</v>
      </c>
      <c r="C31" s="6">
        <f>'Besoins'!$B$2*2.254</f>
        <v>2.254</v>
      </c>
      <c r="D31" t="s">
        <v>21</v>
      </c>
    </row>
    <row r="32">
      <c r="A32"/>
      <c r="B32" t="s">
        <v>93</v>
      </c>
      <c r="C32" s="6">
        <f>'Besoins'!$B$2*1.127</f>
        <v>1.127</v>
      </c>
      <c r="D32" t="s">
        <v>21</v>
      </c>
    </row>
    <row r="33">
      <c r="A33"/>
      <c r="B33" t="s">
        <v>104</v>
      </c>
      <c r="C33" s="6">
        <f>'Besoins'!$B$2*0.483</f>
        <v>0.483</v>
      </c>
      <c r="D33" t="s">
        <v>15</v>
      </c>
    </row>
    <row r="34">
      <c r="A34"/>
      <c r="B34" t="str">
        <f>Besoins!B15</f>
        <v>Levure fraîche de boulanger</v>
      </c>
      <c r="C34" s="6">
        <f>Besoins!E15</f>
        <v>0.09016</v>
      </c>
      <c r="D34" t="str">
        <f>Besoins!F15</f>
        <v>kg</v>
      </c>
    </row>
    <row r="35">
      <c r="A35"/>
      <c r="B35" t="s">
        <v>97</v>
      </c>
      <c r="C35" s="6">
        <f>'Besoins'!$B$2*0.2254</f>
        <v>0.2254</v>
      </c>
      <c r="D35" t="s">
        <v>21</v>
      </c>
    </row>
    <row r="36">
      <c r="A36"/>
      <c r="B36" t="str">
        <f>Besoins!B17</f>
        <v>Sel fin de cuisine</v>
      </c>
      <c r="C36" s="6">
        <f>Besoins!E17</f>
        <v>0.01932</v>
      </c>
      <c r="D36" t="str">
        <f>Besoins!F17</f>
        <v>kg</v>
      </c>
    </row>
    <row r="37">
      <c r="A37" t="s" s="15">
        <v>96</v>
      </c>
      <c r="B37" t="str" s="12">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5">
        <v>100</v>
      </c>
      <c r="B38" t="str" s="12">
        <f>Procedure!D13</f>
        <v>Abaisser et façonner la pâte — Abaisser et façonner la pâte suivant l'utilisation.</v>
      </c>
      <c r="C38"/>
      <c r="D38"/>
    </row>
    <row r="39">
      <c r="A39" t="s" s="15">
        <v>101</v>
      </c>
      <c r="B39" t="str" s="12">
        <f>Procedure!D14</f>
        <v>Faire pousser la pâte avant cuisson — Laisser pousser légèrement la pâte avant cuisson, dans un endroit tempéré ou dans une étuve à +30/35°C.</v>
      </c>
      <c r="C39"/>
      <c r="D39"/>
    </row>
    <row r="40">
      <c r="A40" t="s" s="15">
        <v>102</v>
      </c>
      <c r="B40" t="str" s="12">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6">
        <v>105</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2026-10-30T15:16:09Z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2026-10-30T15:16:09Z</dcterms:modified>
  <cp:revision>1</cp:revision>
</cp:coreProperties>
</file>