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<sst xmlns="http://schemas.openxmlformats.org/spreadsheetml/2006/main" count="93" uniqueCount="93">
  <si>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</si>
  <si>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</si>
  <si>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</si>
  <si>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</si>
  <si>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</si>
  <si>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</si>
  <si>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</si>
  <si>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</si>
  <si>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</si>
  <si>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</si>
  <si>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</si>
  <si>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</si>
  <si>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</si>
  <si>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</si>
  <si>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</si>
  <si>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</si>
  <si>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</si>
  <si>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</si>
  <si>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</si>
  <si>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</si>
  <si>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</si>
  <si>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</si>
  <si>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</si>
  <si>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</si>
  <si>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</si>
  <si>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</si>
  <si>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</si>
  <si>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</si>
  <si>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</si>
  <si>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</si>
  <si>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</si>
  <si>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</si>
  <si>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</si>
  <si>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</si>
  <si>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SUC-BLANC</t>
  </si>
  <si>
    <t>Sucre blanc cristal sac 25 kg</t>
  </si>
  <si>
    <t>Sucres et édulcorants</t>
  </si>
  <si>
    <t>SUC-GLACE</t>
  </si>
  <si>
    <t>Sucre glace tamisé</t>
  </si>
  <si>
    <t>Total</t>
  </si>
  <si>
    <t>Recette</t>
  </si>
  <si>
    <t>#</t>
  </si>
  <si>
    <t>Verbe</t>
  </si>
  <si>
    <t>Étape</t>
  </si>
  <si>
    <t>Précision technique</t>
  </si>
  <si>
    <t>Durée</t>
  </si>
  <si>
    <t>CHOUX À LA CRÈME PÂTISSIÈRE</t>
  </si>
  <si>
    <t>Suggestions — On peut cuire les choux la veille ; trop cuits ou desséchés, les stocker une nuit en chambre froide pour les ramollir.</t>
  </si>
  <si>
    <t>PÂTE À CHOUX</t>
  </si>
  <si>
    <t>DORURE</t>
  </si>
  <si>
    <t>Crème pâtissière à froid reconstituée (collectivité)</t>
  </si>
  <si>
    <t>BATTRE</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</si>
  <si>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</si>
  <si>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</si>
  <si>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</si>
  <si>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</si>
  <si>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</si>
  <si>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</si>
  <si>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</si>
  <si>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</si>
  <si>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</si>
  <si>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</si>
  <si>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</si>
  <si>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</si>
  <si>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</si>
  <si>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</si>
  <si>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</si>
  <si>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</si>
  <si>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</si>
  <si>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</si>
  <si>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</si>
  <si>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</si>
  <si>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 (conv.)</t>
  </si>
  <si>
    <t xml:space="preserve">    ↳ Beurre doux 82% MG plaquette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</si>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</sst>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5.04</v>
      </c>
      <c r="E7" s="6">
        <f>D7*$B$2</f>
        <v>5.04</v>
      </c>
      <c r="F7" t="s">
        <v>15</v>
      </c>
      <c r="G7" s="8">
        <f>E7*0.0043</f>
        <v>0.021672</v>
      </c>
    </row>
    <row r="8">
      <c r="A8" t="s">
        <v>16</v>
      </c>
      <c r="B8" t="s">
        <v>17</v>
      </c>
      <c r="C8" t="s">
        <v>18</v>
      </c>
      <c r="D8" s="4">
        <v>0.36</v>
      </c>
      <c r="E8" s="6">
        <f>D8*$B$2</f>
        <v>0.36</v>
      </c>
      <c r="F8" t="s">
        <v>19</v>
      </c>
      <c r="G8" s="8">
        <f>E8*0.56</f>
        <v>0.2016</v>
      </c>
    </row>
    <row r="9">
      <c r="A9" t="s">
        <v>20</v>
      </c>
      <c r="B9" t="s">
        <v>21</v>
      </c>
      <c r="C9" t="s">
        <v>22</v>
      </c>
      <c r="D9" s="4">
        <v>0.1</v>
      </c>
      <c r="E9" s="6">
        <f>D9*$B$2</f>
        <v>0.1</v>
      </c>
      <c r="F9" t="s">
        <v>19</v>
      </c>
      <c r="G9" s="8">
        <f>E9*5.2</f>
        <v>0.52</v>
      </c>
    </row>
    <row r="10">
      <c r="A10" t="s">
        <v>23</v>
      </c>
      <c r="B10" t="s">
        <v>24</v>
      </c>
      <c r="C10" t="s">
        <v>22</v>
      </c>
      <c r="D10" s="4">
        <v>0.36</v>
      </c>
      <c r="E10" s="6">
        <f>D10*$B$2</f>
        <v>0.36</v>
      </c>
      <c r="F10" t="s">
        <v>19</v>
      </c>
      <c r="G10" s="8">
        <f>E10*3.6</f>
        <v>1.296</v>
      </c>
    </row>
    <row r="11">
      <c r="A11" t="s" s="9">
        <v>25</v>
      </c>
      <c r="B11" t="s">
        <v>26</v>
      </c>
      <c r="C11" t="s">
        <v>27</v>
      </c>
      <c r="D11" s="4">
        <v>12.654545</v>
      </c>
      <c r="E11" s="6">
        <f>D11*$B$2</f>
        <v>12.654545</v>
      </c>
      <c r="F11" t="s">
        <v>3</v>
      </c>
      <c r="G11" s="8">
        <f>E11*0.2700000097</f>
        <v>3.416727</v>
      </c>
    </row>
    <row r="12">
      <c r="A12" t="s">
        <v>28</v>
      </c>
      <c r="B12" t="s">
        <v>29</v>
      </c>
      <c r="C12" t="s">
        <v>30</v>
      </c>
      <c r="D12" s="4">
        <v>0.0072</v>
      </c>
      <c r="E12" s="6">
        <f>D12*$B$2</f>
        <v>0.0072</v>
      </c>
      <c r="F12" t="s">
        <v>19</v>
      </c>
      <c r="G12" s="8">
        <f>E12*0.35</f>
        <v>0.00252</v>
      </c>
    </row>
    <row r="13">
      <c r="A13" t="s">
        <v>31</v>
      </c>
      <c r="B13" t="s">
        <v>32</v>
      </c>
      <c r="C13" t="s">
        <v>33</v>
      </c>
      <c r="D13" s="4">
        <v>1.74</v>
      </c>
      <c r="E13" s="6">
        <f>D13*$B$2</f>
        <v>1.74</v>
      </c>
      <c r="F13" t="s">
        <v>19</v>
      </c>
      <c r="G13" s="8">
        <f>E13*6.5</f>
        <v>11.31</v>
      </c>
    </row>
    <row r="14">
      <c r="A14" t="s">
        <v>34</v>
      </c>
      <c r="B14" t="s">
        <v>35</v>
      </c>
      <c r="C14" t="s">
        <v>36</v>
      </c>
      <c r="D14" s="4">
        <v>0.036</v>
      </c>
      <c r="E14" s="6">
        <f>D14*$B$2</f>
        <v>0.036</v>
      </c>
      <c r="F14" t="s">
        <v>19</v>
      </c>
      <c r="G14" s="8">
        <f>E14*0.82</f>
        <v>0.02952</v>
      </c>
    </row>
    <row r="15">
      <c r="A15" t="s">
        <v>37</v>
      </c>
      <c r="B15" t="s">
        <v>38</v>
      </c>
      <c r="C15" t="s">
        <v>36</v>
      </c>
      <c r="D15" s="4">
        <v>0.25</v>
      </c>
      <c r="E15" s="6">
        <f>D15*$B$2</f>
        <v>0.25</v>
      </c>
      <c r="F15" t="s">
        <v>19</v>
      </c>
      <c r="G15" s="8">
        <f>E15*1.05</f>
        <v>0.2625</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46</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46</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46</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46</v>
      </c>
      <c r="B6">
        <v>5</v>
      </c>
      <c r="C6"/>
      <c r="D6"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2"/>
      <c r="F6"/>
    </row>
    <row r="7">
      <c r="A7" t="s">
        <v>46</v>
      </c>
      <c r="B7">
        <v>6</v>
      </c>
      <c r="C7"/>
      <c r="D7" t="s" s="12">
        <v>47</v>
      </c>
      <c r="E7" t="s" s="12"/>
      <c r="F7"/>
    </row>
    <row r="8">
      <c r="A8" t="s">
        <v>48</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48</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48</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48</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48</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48</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48</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48</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49</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50</v>
      </c>
      <c r="B17">
        <v>1</v>
      </c>
      <c r="C17" t="s">
        <v>51</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46</v>
      </c>
      <c r="C2" t="s">
        <v>56</v>
      </c>
      <c r="D2" s="6">
        <f>'Besoins'!$B$2*100</f>
        <v>100</v>
      </c>
      <c r="E2" t="s">
        <v>3</v>
      </c>
    </row>
    <row r="3">
      <c r="A3">
        <v>1</v>
      </c>
      <c r="B3" t="s">
        <v>57</v>
      </c>
      <c r="C3" t="s">
        <v>56</v>
      </c>
      <c r="D3" s="6">
        <f>'Besoins'!$B$2*36</f>
        <v>36</v>
      </c>
      <c r="E3" t="s">
        <v>3</v>
      </c>
    </row>
    <row r="4">
      <c r="A4">
        <v>2</v>
      </c>
      <c r="B4" t="s">
        <v>58</v>
      </c>
      <c r="C4" t="s">
        <v>59</v>
      </c>
      <c r="D4" s="6">
        <f>'Besoins'!$B$2*0.36</f>
        <v>0.36</v>
      </c>
      <c r="E4" t="s">
        <v>19</v>
      </c>
    </row>
    <row r="5">
      <c r="A5">
        <v>2</v>
      </c>
      <c r="B5" t="s">
        <v>60</v>
      </c>
      <c r="C5" t="s">
        <v>59</v>
      </c>
      <c r="D5" s="6">
        <f>'Besoins'!$B$2*0.36</f>
        <v>0.36</v>
      </c>
      <c r="E5" t="s">
        <v>19</v>
      </c>
    </row>
    <row r="6">
      <c r="A6">
        <v>2</v>
      </c>
      <c r="B6" t="s">
        <v>61</v>
      </c>
      <c r="C6" t="s">
        <v>59</v>
      </c>
      <c r="D6" s="6">
        <f>'Besoins'!$B$2*0.036</f>
        <v>0.036</v>
      </c>
      <c r="E6" t="s">
        <v>19</v>
      </c>
    </row>
    <row r="7">
      <c r="A7">
        <v>2</v>
      </c>
      <c r="B7" t="s">
        <v>62</v>
      </c>
      <c r="C7" t="s">
        <v>63</v>
      </c>
      <c r="D7" s="6">
        <f>'Besoins'!$B$2*0.54</f>
        <v>0.54</v>
      </c>
      <c r="E7" t="s">
        <v>15</v>
      </c>
    </row>
    <row r="8">
      <c r="A8">
        <v>2</v>
      </c>
      <c r="B8" t="s">
        <v>64</v>
      </c>
      <c r="C8" t="s">
        <v>56</v>
      </c>
      <c r="D8" s="6">
        <f>'Besoins'!$B$2*0.036</f>
        <v>0.036</v>
      </c>
      <c r="E8" t="s">
        <v>15</v>
      </c>
    </row>
    <row r="9">
      <c r="A9">
        <v>3</v>
      </c>
      <c r="B9" t="s">
        <v>65</v>
      </c>
      <c r="C9" t="s">
        <v>63</v>
      </c>
      <c r="D9" s="6">
        <f>'Besoins'!$B$2*0.6545454545</f>
        <v>0.654545</v>
      </c>
      <c r="E9" t="s">
        <v>3</v>
      </c>
    </row>
    <row r="10">
      <c r="A10">
        <v>2</v>
      </c>
      <c r="B10" t="s">
        <v>66</v>
      </c>
      <c r="C10" t="s">
        <v>59</v>
      </c>
      <c r="D10" s="6">
        <f>'Besoins'!$B$2*0.72</f>
        <v>0.72</v>
      </c>
      <c r="E10" t="s">
        <v>15</v>
      </c>
    </row>
    <row r="11">
      <c r="A11">
        <v>2</v>
      </c>
      <c r="B11" t="s">
        <v>67</v>
      </c>
      <c r="C11" t="s">
        <v>59</v>
      </c>
      <c r="D11" s="6">
        <f>'Besoins'!$B$2*0.0072</f>
        <v>0.0072</v>
      </c>
      <c r="E11" t="s">
        <v>19</v>
      </c>
    </row>
    <row r="12">
      <c r="A12">
        <v>1</v>
      </c>
      <c r="B12" t="s">
        <v>68</v>
      </c>
      <c r="C12" t="s">
        <v>56</v>
      </c>
      <c r="D12" s="6">
        <f>'Besoins'!$B$2*6</f>
        <v>6</v>
      </c>
      <c r="E12" t="s">
        <v>15</v>
      </c>
    </row>
    <row r="13">
      <c r="A13">
        <v>2</v>
      </c>
      <c r="B13" t="s">
        <v>69</v>
      </c>
      <c r="C13" t="s">
        <v>59</v>
      </c>
      <c r="D13" s="6">
        <f>'Besoins'!$B$2*1.74</f>
        <v>1.74</v>
      </c>
      <c r="E13" t="s">
        <v>19</v>
      </c>
    </row>
    <row r="14">
      <c r="A14">
        <v>2</v>
      </c>
      <c r="B14" t="s">
        <v>66</v>
      </c>
      <c r="C14" t="s">
        <v>59</v>
      </c>
      <c r="D14" s="6">
        <f>'Besoins'!$B$2*4.32</f>
        <v>4.32</v>
      </c>
      <c r="E14" t="s">
        <v>15</v>
      </c>
    </row>
    <row r="15">
      <c r="A15">
        <v>1</v>
      </c>
      <c r="B15" t="s">
        <v>70</v>
      </c>
      <c r="C15" t="s">
        <v>59</v>
      </c>
      <c r="D15" s="6">
        <f>'Besoins'!$B$2*0.25</f>
        <v>0.25</v>
      </c>
      <c r="E15" t="s">
        <v>19</v>
      </c>
    </row>
    <row r="16">
      <c r="A16">
        <v>1</v>
      </c>
      <c r="B16" t="s">
        <v>71</v>
      </c>
      <c r="C16" t="s">
        <v>56</v>
      </c>
      <c r="D16" s="6">
        <f>'Besoins'!$B$2*0.12</f>
        <v>0.12</v>
      </c>
      <c r="E16" t="s">
        <v>15</v>
      </c>
    </row>
    <row r="17">
      <c r="A17">
        <v>2</v>
      </c>
      <c r="B17" t="s">
        <v>72</v>
      </c>
      <c r="C17" t="s">
        <v>63</v>
      </c>
      <c r="D17" s="6">
        <f>'Besoins'!$B$2*2.1818181818</f>
        <v>2.181818</v>
      </c>
      <c r="E17" t="s">
        <v>3</v>
      </c>
    </row>
    <row r="18">
      <c r="A18">
        <v>1</v>
      </c>
      <c r="B18" t="s">
        <v>73</v>
      </c>
      <c r="C18" t="s">
        <v>59</v>
      </c>
      <c r="D18" s="6">
        <f>'Besoins'!$B$2*0.1</f>
        <v>0.1</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74</v>
      </c>
      <c r="B1"/>
      <c r="C1"/>
      <c r="D1"/>
    </row>
    <row r="2">
      <c r="A2" t="str" s="13">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78</v>
      </c>
      <c r="C7" s="6">
        <f>'Besoins'!$B$2*36</f>
        <v>36</v>
      </c>
      <c r="D7" t="s">
        <v>3</v>
      </c>
    </row>
    <row r="8">
      <c r="A8"/>
      <c r="B8" t="s">
        <v>79</v>
      </c>
      <c r="C8" s="6">
        <f>'Besoins'!$B$2*0.12</f>
        <v>0.12</v>
      </c>
      <c r="D8" t="s">
        <v>15</v>
      </c>
    </row>
    <row r="9">
      <c r="A9"/>
      <c r="B9" t="str">
        <f>Besoins!B9</f>
        <v>Beurre doux 82% MG plaquette</v>
      </c>
      <c r="C9" s="6">
        <f>Besoins!E9</f>
        <v>0.1</v>
      </c>
      <c r="D9" t="str">
        <f>Besoins!F9</f>
        <v>kg</v>
      </c>
    </row>
    <row r="10">
      <c r="A10" t="s" s="15">
        <v>80</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81</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82</v>
      </c>
      <c r="B12" t="str" s="12">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83</v>
      </c>
      <c r="C13" s="6">
        <f>'Besoins'!$B$2*6</f>
        <v>6</v>
      </c>
      <c r="D13" t="s">
        <v>15</v>
      </c>
    </row>
    <row r="14">
      <c r="A14"/>
      <c r="B14" t="str">
        <f>Besoins!B15</f>
        <v>Sucre glace tamisé</v>
      </c>
      <c r="C14" s="6">
        <f>Besoins!E15</f>
        <v>0.25</v>
      </c>
      <c r="D14" t="str">
        <f>Besoins!F15</f>
        <v>kg</v>
      </c>
    </row>
    <row r="15">
      <c r="A15" t="s" s="15">
        <v>84</v>
      </c>
      <c r="B15" t="str" s="12">
        <f>Procedure!D7</f>
        <v>Suggestions — On peut cuire les choux la veille ; trop cuits ou desséchés, les stocker une nuit en chambre froide pour les ramollir.</v>
      </c>
      <c r="C15"/>
      <c r="D15"/>
    </row>
    <row r="16">
      <c r="A16"/>
      <c r="B16"/>
      <c r="C16"/>
      <c r="D16"/>
    </row>
    <row r="17">
      <c r="A17" t="s" s="14">
        <v>85</v>
      </c>
      <c r="B17"/>
      <c r="C17"/>
      <c r="D17"/>
    </row>
    <row r="18">
      <c r="A18" t="s" s="15">
        <v>76</v>
      </c>
      <c r="B18" t="str" s="12">
        <f>Procedure!D8</f>
        <v>Mise en place du poste de travail — Vérifier les D.L.C., peser les denrées, sélectionner le matériel nécessaire. Laver et désinfecter le matériel et le poste de travail en suivant les protocoles.</v>
      </c>
      <c r="C18"/>
      <c r="D18"/>
    </row>
    <row r="19">
      <c r="A19" t="s" s="15">
        <v>77</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79</v>
      </c>
      <c r="C20" s="6">
        <f>'Besoins'!$B$2*0.036</f>
        <v>0.036</v>
      </c>
      <c r="D20" t="s">
        <v>15</v>
      </c>
    </row>
    <row r="21">
      <c r="A21" t="s" s="15">
        <v>80</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Besoins!B10</f>
        <v>Margarine de pâtisserie 80% MG</v>
      </c>
      <c r="C22" s="6">
        <f>Besoins!E10</f>
        <v>0.36</v>
      </c>
      <c r="D22" t="str">
        <f>Besoins!F10</f>
        <v>kg</v>
      </c>
    </row>
    <row r="23">
      <c r="A23"/>
      <c r="B23" t="str">
        <f>Besoins!B8</f>
        <v>Farine de blé T55</v>
      </c>
      <c r="C23" s="6">
        <f>Besoins!E8</f>
        <v>0.36</v>
      </c>
      <c r="D23" t="str">
        <f>Besoins!F8</f>
        <v>kg</v>
      </c>
    </row>
    <row r="24">
      <c r="A24"/>
      <c r="B24" t="str">
        <f>Besoins!B14</f>
        <v>Sucre blanc cristal sac 25 kg</v>
      </c>
      <c r="C24" s="6">
        <f>Besoins!E14</f>
        <v>0.036</v>
      </c>
      <c r="D24" t="str">
        <f>Besoins!F14</f>
        <v>kg</v>
      </c>
    </row>
    <row r="25">
      <c r="A25"/>
      <c r="B25" t="s">
        <v>86</v>
      </c>
      <c r="C25" s="6">
        <f>'Besoins'!$B$2*0.72</f>
        <v>0.72</v>
      </c>
      <c r="D25" t="s">
        <v>15</v>
      </c>
    </row>
    <row r="26">
      <c r="A26"/>
      <c r="B26" t="str">
        <f>Besoins!B12</f>
        <v>Sel fin de cuisine</v>
      </c>
      <c r="C26" s="6">
        <f>Besoins!E12</f>
        <v>0.0072</v>
      </c>
      <c r="D26" t="str">
        <f>Besoins!F12</f>
        <v>kg</v>
      </c>
    </row>
    <row r="27">
      <c r="A27" t="s" s="15">
        <v>81</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82</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87</v>
      </c>
      <c r="C29" s="6">
        <f>'Besoins'!$B$2*0.54</f>
        <v>0.54</v>
      </c>
      <c r="D29" t="s">
        <v>15</v>
      </c>
    </row>
    <row r="30">
      <c r="A30" t="s" s="15">
        <v>84</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88</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89</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90</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91</v>
      </c>
      <c r="B37"/>
      <c r="C37"/>
      <c r="D37"/>
    </row>
    <row r="38">
      <c r="A38" t="s" s="15">
        <v>76</v>
      </c>
      <c r="B38"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86</v>
      </c>
      <c r="C39" s="6">
        <f>'Besoins'!$B$2*4.32</f>
        <v>4.32</v>
      </c>
      <c r="D39" t="s">
        <v>15</v>
      </c>
    </row>
    <row r="40">
      <c r="A40"/>
      <c r="B40" t="str">
        <f>Besoins!B13</f>
        <v>Crème pâtissière déshydratée (poudre)</v>
      </c>
      <c r="C40" s="6">
        <f>Besoins!E13</f>
        <v>1.74</v>
      </c>
      <c r="D40" t="str">
        <f>Besoins!F13</f>
        <v>kg</v>
      </c>
    </row>
    <row r="41">
      <c r="A41"/>
      <c r="B41"/>
      <c r="C41"/>
      <c r="D41"/>
    </row>
    <row r="42">
      <c r="A42" t="s" s="17">
        <v>92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