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<sst xmlns="http://schemas.openxmlformats.org/spreadsheetml/2006/main" count="113" uniqueCount="113">
  <si>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</si>
  <si>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</si>
  <si>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</si>
  <si>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</si>
  <si>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</si>
  <si>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</si>
  <si>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</si>
  <si>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</si>
  <si>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</si>
  <si>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</si>
  <si>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</si>
  <si>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</si>
  <si>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</si>
  <si>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</si>
  <si>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</si>
  <si>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</si>
  <si>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CAFE-MOULU-PRO</t>
  </si>
  <si>
    <t>Café moulu professionnel</t>
  </si>
  <si>
    <t>Cafés</t>
  </si>
  <si>
    <t>kg</t>
  </si>
  <si>
    <t>COUV-NOIR-64</t>
  </si>
  <si>
    <t>Couverture noir 64% cacao</t>
  </si>
  <si>
    <t>Chocolats de couverture</t>
  </si>
  <si>
    <t>FAR-T55</t>
  </si>
  <si>
    <t>Farine de blé T55</t>
  </si>
  <si>
    <t>Farines de blé</t>
  </si>
  <si>
    <t>BEU-DOUX</t>
  </si>
  <si>
    <t>Beurre doux 82% MG plaquette</t>
  </si>
  <si>
    <t>Beurres et margarines</t>
  </si>
  <si>
    <t>MARG-PATISSERIE</t>
  </si>
  <si>
    <t>Margarine de pâtisserie 80% MG</t>
  </si>
  <si>
    <t>00000047</t>
  </si>
  <si>
    <t>OEUF A3 (PRIX)</t>
  </si>
  <si>
    <t>Oeufs entiers</t>
  </si>
  <si>
    <t>SEL-FIN</t>
  </si>
  <si>
    <t>Sel fin de cuisine</t>
  </si>
  <si>
    <t>Sels et condiments de base</t>
  </si>
  <si>
    <t>CREME-PAT-DESHY</t>
  </si>
  <si>
    <t>Crème pâtissière déshydratée (poudre)</t>
  </si>
  <si>
    <t>Garnitures et crèmes prêtes</t>
  </si>
  <si>
    <t>FONDANT-BLANC</t>
  </si>
  <si>
    <t>Fondant blanc pâtissier (glaçage)</t>
  </si>
  <si>
    <t>SUC-BLANC</t>
  </si>
  <si>
    <t>Sucre blanc cristal sac 25 kg</t>
  </si>
  <si>
    <t>Sucres et édulcorants</t>
  </si>
  <si>
    <t>Total</t>
  </si>
  <si>
    <t>Recette</t>
  </si>
  <si>
    <t>#</t>
  </si>
  <si>
    <t>Verbe</t>
  </si>
  <si>
    <t>Étape</t>
  </si>
  <si>
    <t>Précision technique</t>
  </si>
  <si>
    <t>Durée</t>
  </si>
  <si>
    <t>ÉCLAIRS AU CAFÉ ET AU CHOCOLAT</t>
  </si>
  <si>
    <t>Conseil — Si la pâte à choux est trop cuite, laisser les coques une nuit en chambre froide pour les amollir.</t>
  </si>
  <si>
    <t>PÂTE À CHOUX</t>
  </si>
  <si>
    <t>DORURE</t>
  </si>
  <si>
    <t>Crème pâtissière à froid reconstituée (collectivité)</t>
  </si>
  <si>
    <t>BATTRE</t>
  </si>
  <si>
    <t>Essence de Café (Trablit)</t>
  </si>
  <si>
    <t>CUIRE</t>
  </si>
  <si>
    <t>Cuire 900gr de sucre semoule avec 250ml d'eau à 180°C</t>
  </si>
  <si>
    <t>DÉCUIRE</t>
  </si>
  <si>
    <t>Décuire avec 750ml d'eau</t>
  </si>
  <si>
    <t>INTRODUIRE</t>
  </si>
  <si>
    <t>Introduire 390gr de café moulu, infuser pendant 24h</t>
  </si>
  <si>
    <t>PASSER</t>
  </si>
  <si>
    <t>Filtrer</t>
  </si>
  <si>
    <t>Niveau</t>
  </si>
  <si>
    <t>Composant</t>
  </si>
  <si>
    <t>Type</t>
  </si>
  <si>
    <t>Quantité (× multiplicateur, voir feuille Besoins)</t>
  </si>
  <si>
    <t>recette</t>
  </si>
  <si>
    <t xml:space="preserve">    ↳ PÂTE À CHOUX</t>
  </si>
  <si>
    <t xml:space="preserve">        ↳ Margarine de pâtisserie 80% MG</t>
  </si>
  <si>
    <t>matiere</t>
  </si>
  <si>
    <t xml:space="preserve">        ↳ Farine de blé T55</t>
  </si>
  <si>
    <t xml:space="preserve">        ↳ Sucre blanc cristal sac 25 kg</t>
  </si>
  <si>
    <t xml:space="preserve">        ↳ OEUF (ml) (conv.)</t>
  </si>
  <si>
    <t>conversion</t>
  </si>
  <si>
    <t xml:space="preserve">        ↳ DORURE</t>
  </si>
  <si>
    <t xml:space="preserve">            ↳ OEUF (P) (conv.)</t>
  </si>
  <si>
    <t xml:space="preserve">        ↳ Eau (robinet - moy. France 2026)</t>
  </si>
  <si>
    <t xml:space="preserve">        ↳ Sel fin de cuisine</t>
  </si>
  <si>
    <t xml:space="preserve">    ↳ Crème pâtissière à froid reconstituée (collectivité)</t>
  </si>
  <si>
    <t xml:space="preserve">        ↳ Crème pâtissière déshydratée (poudre)</t>
  </si>
  <si>
    <t xml:space="preserve">    ↳ Fondant blanc pâtissier (glaçage)</t>
  </si>
  <si>
    <t xml:space="preserve">    ↳ Essence de Café (Trablit)</t>
  </si>
  <si>
    <t xml:space="preserve">        ↳ Café moulu professionnel</t>
  </si>
  <si>
    <t xml:space="preserve">    ↳ Couverture noir 64% cacao</t>
  </si>
  <si>
    <t xml:space="preserve">    ↳ Beurre doux 82% MG plaquette</t>
  </si>
  <si>
    <t xml:space="preserve">    ↳ DORURE</t>
  </si>
  <si>
    <t xml:space="preserve">        ↳ OEUF (P) (conv.)</t>
  </si>
  <si>
    <t>Fiche technique — ÉCLAIRS AU CAFÉ ET AU CHOCOLAT</t>
  </si>
  <si>
    <t>ÉCLAIRS AU CAFÉ ET AU CHOCOLAT  GRO_CDC_237</t>
  </si>
  <si>
    <t>1.</t>
  </si>
  <si>
    <t>2.</t>
  </si>
  <si>
    <t xml:space="preserve">    PÂTE À CHOUX</t>
  </si>
  <si>
    <t xml:space="preserve">    Crème pâtissière à froid reconstituée (collectivité)</t>
  </si>
  <si>
    <t xml:space="preserve">    Essence de Café (Trablit)</t>
  </si>
  <si>
    <t xml:space="preserve">    DORURE</t>
  </si>
  <si>
    <t>3.</t>
  </si>
  <si>
    <t>4.</t>
  </si>
  <si>
    <t>5.</t>
  </si>
  <si>
    <t>6.</t>
  </si>
  <si>
    <t>7.</t>
  </si>
  <si>
    <t>↳ PÂTE À CHOUX  GRO_CDC_212</t>
  </si>
  <si>
    <t xml:space="preserve">    Eau (robinet - moy. France 2026)</t>
  </si>
  <si>
    <t xml:space="preserve">    OEUF (ml) (conv.)</t>
  </si>
  <si>
    <t>8.</t>
  </si>
  <si>
    <t>↳ DORURE  00000742</t>
  </si>
  <si>
    <t>↳ Crème pâtissière à froid reconstituée (collectivité)  GRO-CREME-PAT</t>
  </si>
  <si>
    <t>↳ Essence de Café (Trablit)  C85.EXT.CAFEESS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</si>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</sst>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4.32</v>
      </c>
      <c r="E7" s="6">
        <f>D7*$B$2</f>
        <v>4.32</v>
      </c>
      <c r="F7" t="s">
        <v>15</v>
      </c>
      <c r="G7" s="8">
        <f>E7*0.0043</f>
        <v>0.018576</v>
      </c>
    </row>
    <row r="8">
      <c r="A8" t="s">
        <v>16</v>
      </c>
      <c r="B8" t="s">
        <v>17</v>
      </c>
      <c r="C8" t="s">
        <v>18</v>
      </c>
      <c r="D8" s="4">
        <v>0.039</v>
      </c>
      <c r="E8" s="6">
        <f>D8*$B$2</f>
        <v>0.039</v>
      </c>
      <c r="F8" t="s">
        <v>19</v>
      </c>
      <c r="G8" s="8">
        <f>E8*16</f>
        <v>0.624</v>
      </c>
    </row>
    <row r="9">
      <c r="A9" t="s">
        <v>20</v>
      </c>
      <c r="B9" t="s">
        <v>21</v>
      </c>
      <c r="C9" t="s">
        <v>22</v>
      </c>
      <c r="D9" s="4">
        <v>0.2</v>
      </c>
      <c r="E9" s="6">
        <f>D9*$B$2</f>
        <v>0.2</v>
      </c>
      <c r="F9" t="s">
        <v>19</v>
      </c>
      <c r="G9" s="8">
        <f>E9*12.5</f>
        <v>2.5</v>
      </c>
    </row>
    <row r="10">
      <c r="A10" t="s">
        <v>23</v>
      </c>
      <c r="B10" t="s">
        <v>24</v>
      </c>
      <c r="C10" t="s">
        <v>25</v>
      </c>
      <c r="D10" s="4">
        <v>0.36</v>
      </c>
      <c r="E10" s="6">
        <f>D10*$B$2</f>
        <v>0.36</v>
      </c>
      <c r="F10" t="s">
        <v>19</v>
      </c>
      <c r="G10" s="8">
        <f>E10*0.56</f>
        <v>0.2016</v>
      </c>
    </row>
    <row r="11">
      <c r="A11" t="s">
        <v>26</v>
      </c>
      <c r="B11" t="s">
        <v>27</v>
      </c>
      <c r="C11" t="s">
        <v>28</v>
      </c>
      <c r="D11" s="4">
        <v>0.075</v>
      </c>
      <c r="E11" s="6">
        <f>D11*$B$2</f>
        <v>0.075</v>
      </c>
      <c r="F11" t="s">
        <v>19</v>
      </c>
      <c r="G11" s="8">
        <f>E11*5.2</f>
        <v>0.39</v>
      </c>
    </row>
    <row r="12">
      <c r="A12" t="s">
        <v>29</v>
      </c>
      <c r="B12" t="s">
        <v>30</v>
      </c>
      <c r="C12" t="s">
        <v>28</v>
      </c>
      <c r="D12" s="4">
        <v>0.36</v>
      </c>
      <c r="E12" s="6">
        <f>D12*$B$2</f>
        <v>0.36</v>
      </c>
      <c r="F12" t="s">
        <v>19</v>
      </c>
      <c r="G12" s="8">
        <f>E12*3.6</f>
        <v>1.296</v>
      </c>
    </row>
    <row r="13">
      <c r="A13" t="s" s="9">
        <v>31</v>
      </c>
      <c r="B13" t="s">
        <v>32</v>
      </c>
      <c r="C13" t="s">
        <v>33</v>
      </c>
      <c r="D13" s="4">
        <v>14.109091</v>
      </c>
      <c r="E13" s="6">
        <f>D13*$B$2</f>
        <v>14.109091</v>
      </c>
      <c r="F13" t="s">
        <v>3</v>
      </c>
      <c r="G13" s="8">
        <f>E13*0.2699999983</f>
        <v>3.809455</v>
      </c>
    </row>
    <row r="14">
      <c r="A14" t="s">
        <v>34</v>
      </c>
      <c r="B14" t="s">
        <v>35</v>
      </c>
      <c r="C14" t="s">
        <v>36</v>
      </c>
      <c r="D14" s="4">
        <v>0.0072</v>
      </c>
      <c r="E14" s="6">
        <f>D14*$B$2</f>
        <v>0.0072</v>
      </c>
      <c r="F14" t="s">
        <v>19</v>
      </c>
      <c r="G14" s="8">
        <f>E14*0.35</f>
        <v>0.00252</v>
      </c>
    </row>
    <row r="15">
      <c r="A15" t="s">
        <v>37</v>
      </c>
      <c r="B15" t="s">
        <v>38</v>
      </c>
      <c r="C15" t="s">
        <v>39</v>
      </c>
      <c r="D15" s="4">
        <v>1.45</v>
      </c>
      <c r="E15" s="6">
        <f>D15*$B$2</f>
        <v>1.45</v>
      </c>
      <c r="F15" t="s">
        <v>19</v>
      </c>
      <c r="G15" s="8">
        <f>E15*6.5</f>
        <v>9.425</v>
      </c>
    </row>
    <row r="16">
      <c r="A16" t="s">
        <v>40</v>
      </c>
      <c r="B16" t="s">
        <v>41</v>
      </c>
      <c r="C16" t="s">
        <v>39</v>
      </c>
      <c r="D16" s="4">
        <v>1</v>
      </c>
      <c r="E16" s="6">
        <f>D16*$B$2</f>
        <v>1</v>
      </c>
      <c r="F16" t="s">
        <v>19</v>
      </c>
      <c r="G16" s="8">
        <f>E16*4.2</f>
        <v>4.2</v>
      </c>
    </row>
    <row r="17">
      <c r="A17" t="s">
        <v>42</v>
      </c>
      <c r="B17" t="s">
        <v>43</v>
      </c>
      <c r="C17" t="s">
        <v>44</v>
      </c>
      <c r="D17" s="4">
        <v>0.036</v>
      </c>
      <c r="E17" s="6">
        <f>D17*$B$2</f>
        <v>0.036</v>
      </c>
      <c r="F17" t="s">
        <v>19</v>
      </c>
      <c r="G17" s="8">
        <f>E17*0.82</f>
        <v>0.02952</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52</v>
      </c>
      <c r="B3">
        <v>2</v>
      </c>
      <c r="C3"/>
      <c r="D3" t="inlineStr" s="12">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t="s" s="12"/>
      <c r="F3"/>
    </row>
    <row r="4">
      <c r="A4" t="s">
        <v>52</v>
      </c>
      <c r="B4">
        <v>3</v>
      </c>
      <c r="C4"/>
      <c r="D4" t="inlineStr" s="12">
        <is>
          <t>Coucher les éclairs — À la poche munie d'une douille unie n°12 ou 14, poche inclinée, coucher des bâtons sur toute la longueur des plaques (5 par plaque 60 × 40, 4 par plaque GN 1/1). Rayer à la fourchette mouillée. Dorer au pinceau.</t>
        </is>
      </c>
      <c r="E4" t="s" s="12"/>
      <c r="F4"/>
    </row>
    <row r="5">
      <c r="A5" t="s">
        <v>52</v>
      </c>
      <c r="B5">
        <v>4</v>
      </c>
      <c r="C5"/>
      <c r="D5" t="inlineStr" s="12">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t="s" s="12"/>
      <c r="F5"/>
    </row>
    <row r="6">
      <c r="A6" t="s">
        <v>52</v>
      </c>
      <c r="B6">
        <v>5</v>
      </c>
      <c r="C6"/>
      <c r="D6" t="inlineStr" s="12">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t="s" s="12"/>
      <c r="F6"/>
    </row>
    <row r="7">
      <c r="A7" t="s">
        <v>52</v>
      </c>
      <c r="B7">
        <v>6</v>
      </c>
      <c r="C7"/>
      <c r="D7" t="inlineStr" s="12">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t="s" s="12"/>
      <c r="F7"/>
    </row>
    <row r="8">
      <c r="A8" t="s">
        <v>52</v>
      </c>
      <c r="B8">
        <v>7</v>
      </c>
      <c r="C8"/>
      <c r="D8" t="s" s="12">
        <v>53</v>
      </c>
      <c r="E8" t="s" s="12"/>
      <c r="F8"/>
    </row>
    <row r="9">
      <c r="A9" t="s">
        <v>54</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54</v>
      </c>
      <c r="B10">
        <v>2</v>
      </c>
      <c r="C10"/>
      <c r="D10"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t="s" s="12"/>
      <c r="F10"/>
    </row>
    <row r="11">
      <c r="A11" t="s">
        <v>54</v>
      </c>
      <c r="B11">
        <v>3</v>
      </c>
      <c r="C11"/>
      <c r="D11"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t="s" s="12"/>
      <c r="F11"/>
    </row>
    <row r="12">
      <c r="A12" t="s">
        <v>54</v>
      </c>
      <c r="B12">
        <v>4</v>
      </c>
      <c r="C12"/>
      <c r="D12" t="inlineStr" s="12">
        <is>
          <t>Dessécher l'empois par évaporation — Aussitôt, positionner la cuve sur le batteur/mélangeur et à la feuille, en deuxième vitesse, dessécher l'appareil. En fin de dessèchement, la pâte ne doit pas coller à la feuille ni à la cuve.</t>
        </is>
      </c>
      <c r="E12" t="s" s="12"/>
      <c r="F12"/>
    </row>
    <row r="13">
      <c r="A13" t="s">
        <v>54</v>
      </c>
      <c r="B13">
        <v>5</v>
      </c>
      <c r="C13"/>
      <c r="D13"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t="s" s="12"/>
      <c r="F13"/>
    </row>
    <row r="14">
      <c r="A14" t="s">
        <v>54</v>
      </c>
      <c r="B14">
        <v>6</v>
      </c>
      <c r="C14"/>
      <c r="D14"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t="s" s="12"/>
      <c r="F14"/>
    </row>
    <row r="15">
      <c r="A15" t="s">
        <v>54</v>
      </c>
      <c r="B15">
        <v>7</v>
      </c>
      <c r="C15"/>
      <c r="D15"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t="s" s="12"/>
      <c r="F15"/>
    </row>
    <row r="16">
      <c r="A16" t="s">
        <v>54</v>
      </c>
      <c r="B16">
        <v>8</v>
      </c>
      <c r="C16"/>
      <c r="D16"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t="s" s="12"/>
      <c r="F16"/>
    </row>
    <row r="17">
      <c r="A17" t="s">
        <v>55</v>
      </c>
      <c r="B17"/>
      <c r="C17"/>
      <c r="D1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56</v>
      </c>
      <c r="B18">
        <v>1</v>
      </c>
      <c r="C18" t="s">
        <v>57</v>
      </c>
      <c r="D18" t="inlineStr" s="12">
        <is>
          <t>Verser l'eau froide dans la cuve du batteur, ajouter la poudre, mélanger 1 minute en première vitesse, racler les parois puis battre à grande vitesse jusqu'à obtenir une crème lisse, légère et brillante. Laisser reposer quelques minutes avant emploi.</t>
        </is>
      </c>
      <c r="E18" t="s" s="12"/>
      <c r="F18"/>
    </row>
    <row r="19">
      <c r="A19" t="s">
        <v>58</v>
      </c>
      <c r="B19">
        <v>1</v>
      </c>
      <c r="C19" t="s">
        <v>59</v>
      </c>
      <c r="D19" t="s" s="12">
        <v>60</v>
      </c>
      <c r="E19" t="s" s="12"/>
      <c r="F19"/>
    </row>
    <row r="20">
      <c r="A20" t="s">
        <v>58</v>
      </c>
      <c r="B20">
        <v>2</v>
      </c>
      <c r="C20" t="s">
        <v>61</v>
      </c>
      <c r="D20" t="s" s="12">
        <v>62</v>
      </c>
      <c r="E20" t="s" s="12"/>
      <c r="F20"/>
    </row>
    <row r="21">
      <c r="A21" t="s">
        <v>58</v>
      </c>
      <c r="B21">
        <v>3</v>
      </c>
      <c r="C21" t="s">
        <v>63</v>
      </c>
      <c r="D21" t="s" s="12">
        <v>64</v>
      </c>
      <c r="E21" t="s" s="12"/>
      <c r="F21"/>
    </row>
    <row r="22">
      <c r="A22" t="s">
        <v>58</v>
      </c>
      <c r="B22">
        <v>4</v>
      </c>
      <c r="C22" t="s">
        <v>65</v>
      </c>
      <c r="D22" t="s" s="12">
        <v>66</v>
      </c>
      <c r="E22" t="s" s="12"/>
      <c r="F2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52</v>
      </c>
      <c r="C2" t="s">
        <v>71</v>
      </c>
      <c r="D2" s="6">
        <f>'Besoins'!$B$2*100</f>
        <v>100</v>
      </c>
      <c r="E2" t="s">
        <v>3</v>
      </c>
    </row>
    <row r="3">
      <c r="A3">
        <v>1</v>
      </c>
      <c r="B3" t="s">
        <v>72</v>
      </c>
      <c r="C3" t="s">
        <v>71</v>
      </c>
      <c r="D3" s="6">
        <f>'Besoins'!$B$2*36</f>
        <v>36</v>
      </c>
      <c r="E3" t="s">
        <v>3</v>
      </c>
    </row>
    <row r="4">
      <c r="A4">
        <v>2</v>
      </c>
      <c r="B4" t="s">
        <v>73</v>
      </c>
      <c r="C4" t="s">
        <v>74</v>
      </c>
      <c r="D4" s="6">
        <f>'Besoins'!$B$2*0.36</f>
        <v>0.36</v>
      </c>
      <c r="E4" t="s">
        <v>19</v>
      </c>
    </row>
    <row r="5">
      <c r="A5">
        <v>2</v>
      </c>
      <c r="B5" t="s">
        <v>75</v>
      </c>
      <c r="C5" t="s">
        <v>74</v>
      </c>
      <c r="D5" s="6">
        <f>'Besoins'!$B$2*0.36</f>
        <v>0.36</v>
      </c>
      <c r="E5" t="s">
        <v>19</v>
      </c>
    </row>
    <row r="6">
      <c r="A6">
        <v>2</v>
      </c>
      <c r="B6" t="s">
        <v>76</v>
      </c>
      <c r="C6" t="s">
        <v>74</v>
      </c>
      <c r="D6" s="6">
        <f>'Besoins'!$B$2*0.036</f>
        <v>0.036</v>
      </c>
      <c r="E6" t="s">
        <v>19</v>
      </c>
    </row>
    <row r="7">
      <c r="A7">
        <v>2</v>
      </c>
      <c r="B7" t="s">
        <v>77</v>
      </c>
      <c r="C7" t="s">
        <v>78</v>
      </c>
      <c r="D7" s="6">
        <f>'Besoins'!$B$2*0.54</f>
        <v>0.54</v>
      </c>
      <c r="E7" t="s">
        <v>15</v>
      </c>
    </row>
    <row r="8">
      <c r="A8">
        <v>2</v>
      </c>
      <c r="B8" t="s">
        <v>79</v>
      </c>
      <c r="C8" t="s">
        <v>71</v>
      </c>
      <c r="D8" s="6">
        <f>'Besoins'!$B$2*0.036</f>
        <v>0.036</v>
      </c>
      <c r="E8" t="s">
        <v>15</v>
      </c>
    </row>
    <row r="9">
      <c r="A9">
        <v>3</v>
      </c>
      <c r="B9" t="s">
        <v>80</v>
      </c>
      <c r="C9" t="s">
        <v>78</v>
      </c>
      <c r="D9" s="6">
        <f>'Besoins'!$B$2*0.6545454545</f>
        <v>0.654545</v>
      </c>
      <c r="E9" t="s">
        <v>3</v>
      </c>
    </row>
    <row r="10">
      <c r="A10">
        <v>2</v>
      </c>
      <c r="B10" t="s">
        <v>81</v>
      </c>
      <c r="C10" t="s">
        <v>74</v>
      </c>
      <c r="D10" s="6">
        <f>'Besoins'!$B$2*0.72</f>
        <v>0.72</v>
      </c>
      <c r="E10" t="s">
        <v>15</v>
      </c>
    </row>
    <row r="11">
      <c r="A11">
        <v>2</v>
      </c>
      <c r="B11" t="s">
        <v>82</v>
      </c>
      <c r="C11" t="s">
        <v>74</v>
      </c>
      <c r="D11" s="6">
        <f>'Besoins'!$B$2*0.0072</f>
        <v>0.0072</v>
      </c>
      <c r="E11" t="s">
        <v>19</v>
      </c>
    </row>
    <row r="12">
      <c r="A12">
        <v>1</v>
      </c>
      <c r="B12" t="s">
        <v>83</v>
      </c>
      <c r="C12" t="s">
        <v>71</v>
      </c>
      <c r="D12" s="6">
        <f>'Besoins'!$B$2*5</f>
        <v>5</v>
      </c>
      <c r="E12" t="s">
        <v>15</v>
      </c>
    </row>
    <row r="13">
      <c r="A13">
        <v>2</v>
      </c>
      <c r="B13" t="s">
        <v>84</v>
      </c>
      <c r="C13" t="s">
        <v>74</v>
      </c>
      <c r="D13" s="6">
        <f>'Besoins'!$B$2*1.45</f>
        <v>1.45</v>
      </c>
      <c r="E13" t="s">
        <v>19</v>
      </c>
    </row>
    <row r="14">
      <c r="A14">
        <v>2</v>
      </c>
      <c r="B14" t="s">
        <v>81</v>
      </c>
      <c r="C14" t="s">
        <v>74</v>
      </c>
      <c r="D14" s="6">
        <f>'Besoins'!$B$2*3.6</f>
        <v>3.6</v>
      </c>
      <c r="E14" t="s">
        <v>15</v>
      </c>
    </row>
    <row r="15">
      <c r="A15">
        <v>1</v>
      </c>
      <c r="B15" t="s">
        <v>85</v>
      </c>
      <c r="C15" t="s">
        <v>74</v>
      </c>
      <c r="D15" s="6">
        <f>'Besoins'!$B$2*1</f>
        <v>1</v>
      </c>
      <c r="E15" t="s">
        <v>19</v>
      </c>
    </row>
    <row r="16">
      <c r="A16">
        <v>1</v>
      </c>
      <c r="B16" t="s">
        <v>86</v>
      </c>
      <c r="C16" t="s">
        <v>71</v>
      </c>
      <c r="D16" s="6">
        <f>'Besoins'!$B$2*0.1</f>
        <v>0.1</v>
      </c>
      <c r="E16" t="s">
        <v>15</v>
      </c>
    </row>
    <row r="17">
      <c r="A17">
        <v>2</v>
      </c>
      <c r="B17" t="s">
        <v>87</v>
      </c>
      <c r="C17" t="s">
        <v>74</v>
      </c>
      <c r="D17" s="6">
        <f>'Besoins'!$B$2*0.039</f>
        <v>0.039</v>
      </c>
      <c r="E17" t="s">
        <v>19</v>
      </c>
    </row>
    <row r="18">
      <c r="A18">
        <v>1</v>
      </c>
      <c r="B18" t="s">
        <v>88</v>
      </c>
      <c r="C18" t="s">
        <v>74</v>
      </c>
      <c r="D18" s="6">
        <f>'Besoins'!$B$2*0.2</f>
        <v>0.2</v>
      </c>
      <c r="E18" t="s">
        <v>19</v>
      </c>
    </row>
    <row r="19">
      <c r="A19">
        <v>1</v>
      </c>
      <c r="B19" t="s">
        <v>89</v>
      </c>
      <c r="C19" t="s">
        <v>74</v>
      </c>
      <c r="D19" s="6">
        <f>'Besoins'!$B$2*0.075</f>
        <v>0.075</v>
      </c>
      <c r="E19" t="s">
        <v>19</v>
      </c>
    </row>
    <row r="20">
      <c r="A20">
        <v>1</v>
      </c>
      <c r="B20" t="s">
        <v>90</v>
      </c>
      <c r="C20" t="s">
        <v>71</v>
      </c>
      <c r="D20" s="6">
        <f>'Besoins'!$B$2*0.2</f>
        <v>0.2</v>
      </c>
      <c r="E20" t="s">
        <v>15</v>
      </c>
    </row>
    <row r="21">
      <c r="A21">
        <v>2</v>
      </c>
      <c r="B21" t="s">
        <v>91</v>
      </c>
      <c r="C21" t="s">
        <v>78</v>
      </c>
      <c r="D21" s="6">
        <f>'Besoins'!$B$2*3.6363636364</f>
        <v>3.636364</v>
      </c>
      <c r="E21"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2">
        <v>92</v>
      </c>
      <c r="B1"/>
      <c r="C1"/>
      <c r="D1"/>
    </row>
    <row r="2">
      <c r="A2" t="str" s="13">
        <f>"GRO_CDC_237 · GRO.DESSERTS · référence : "&amp;Besoins!B3&amp;" "&amp;Besoins!C3&amp;" · multiplicateur réglable sur la feuille ""Besoins"""</f>
        <v>GRO_CDC_237 · GRO.DESSERTS · référence : 100 pc · multiplicateur réglable sur la feuille </v>
      </c>
      <c r="B2"/>
      <c r="C2"/>
      <c r="D2"/>
    </row>
    <row r="3">
      <c r="A3"/>
      <c r="B3"/>
      <c r="C3"/>
      <c r="D3"/>
    </row>
    <row r="4">
      <c r="A4" t="s" s="14">
        <v>93</v>
      </c>
      <c r="B4"/>
      <c r="C4"/>
      <c r="D4"/>
    </row>
    <row r="5">
      <c r="A5" t="s" s="15">
        <v>94</v>
      </c>
      <c r="B5" t="str" s="12">
        <f>Procedure!D2</f>
        <v>Mise en place du poste de travail — Vérifier les D.L.C., peser les denrées, sélectionner le matériel nécessaire. Laver et désinfecter le matériel et le poste de travail en suivant les protocoles.</v>
      </c>
      <c r="C5"/>
      <c r="D5"/>
    </row>
    <row r="6">
      <c r="A6" t="s" s="15">
        <v>95</v>
      </c>
      <c r="B6" t="str" s="12">
        <f>Procedure!D3</f>
        <v>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v>
      </c>
      <c r="C6"/>
      <c r="D6"/>
    </row>
    <row r="7">
      <c r="A7"/>
      <c r="B7" t="s">
        <v>96</v>
      </c>
      <c r="C7" s="6">
        <f>'Besoins'!$B$2*36</f>
        <v>36</v>
      </c>
      <c r="D7" t="s">
        <v>3</v>
      </c>
    </row>
    <row r="8">
      <c r="A8"/>
      <c r="B8" t="s">
        <v>97</v>
      </c>
      <c r="C8" s="6">
        <f>'Besoins'!$B$2*5</f>
        <v>5</v>
      </c>
      <c r="D8" t="s">
        <v>15</v>
      </c>
    </row>
    <row r="9">
      <c r="A9"/>
      <c r="B9" t="s">
        <v>98</v>
      </c>
      <c r="C9" s="6">
        <f>'Besoins'!$B$2*0.1</f>
        <v>0.1</v>
      </c>
      <c r="D9" t="s">
        <v>15</v>
      </c>
    </row>
    <row r="10">
      <c r="A10"/>
      <c r="B10" t="str">
        <f>Besoins!B9</f>
        <v>Couverture noir 64% cacao</v>
      </c>
      <c r="C10" s="6">
        <f>Besoins!E9</f>
        <v>0.2</v>
      </c>
      <c r="D10" t="str">
        <f>Besoins!F9</f>
        <v>kg</v>
      </c>
    </row>
    <row r="11">
      <c r="A11"/>
      <c r="B11" t="str">
        <f>Besoins!B11</f>
        <v>Beurre doux 82% MG plaquette</v>
      </c>
      <c r="C11" s="6">
        <f>Besoins!E11</f>
        <v>0.075</v>
      </c>
      <c r="D11" t="str">
        <f>Besoins!F11</f>
        <v>kg</v>
      </c>
    </row>
    <row r="12">
      <c r="A12"/>
      <c r="B12" t="s">
        <v>99</v>
      </c>
      <c r="C12" s="6">
        <f>'Besoins'!$B$2*0.2</f>
        <v>0.2</v>
      </c>
      <c r="D12" t="s">
        <v>15</v>
      </c>
    </row>
    <row r="13">
      <c r="A13" t="s" s="15">
        <v>100</v>
      </c>
      <c r="B13" t="str" s="12">
        <f>Procedure!D4</f>
        <v>Coucher les éclairs — À la poche munie d'une douille unie n°12 ou 14, poche inclinée, coucher des bâtons sur toute la longueur des plaques (5 par plaque 60 × 40, 4 par plaque GN 1/1). Rayer à la fourchette mouillée. Dorer au pinceau.</v>
      </c>
      <c r="C13"/>
      <c r="D13"/>
    </row>
    <row r="14">
      <c r="A14" t="s" s="15">
        <v>101</v>
      </c>
      <c r="B14" t="str" s="12">
        <f>Procedure!D5</f>
        <v>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v>
      </c>
      <c r="C14"/>
      <c r="D14"/>
    </row>
    <row r="15">
      <c r="A15" t="s" s="15">
        <v>102</v>
      </c>
      <c r="B15" t="str" s="12">
        <f>Procedure!D6</f>
        <v>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v>
      </c>
      <c r="C15"/>
      <c r="D15"/>
    </row>
    <row r="16">
      <c r="A16" t="s" s="15">
        <v>103</v>
      </c>
      <c r="B16" t="str" s="12">
        <f>Procedure!D7</f>
        <v>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v>
      </c>
      <c r="C16"/>
      <c r="D16"/>
    </row>
    <row r="17">
      <c r="A17"/>
      <c r="B17" t="str">
        <f>Besoins!B16</f>
        <v>Fondant blanc pâtissier (glaçage)</v>
      </c>
      <c r="C17" s="6">
        <f>Besoins!E16</f>
        <v>1</v>
      </c>
      <c r="D17" t="str">
        <f>Besoins!F16</f>
        <v>kg</v>
      </c>
    </row>
    <row r="18">
      <c r="A18" t="s" s="15">
        <v>104</v>
      </c>
      <c r="B18" t="str" s="12">
        <f>Procedure!D8</f>
        <v>Conseil — Si la pâte à choux est trop cuite, laisser les coques une nuit en chambre froide pour les amollir.</v>
      </c>
      <c r="C18"/>
      <c r="D18"/>
    </row>
    <row r="19">
      <c r="A19"/>
      <c r="B19"/>
      <c r="C19"/>
      <c r="D19"/>
    </row>
    <row r="20">
      <c r="A20" t="s" s="14">
        <v>105</v>
      </c>
      <c r="B20"/>
      <c r="C20"/>
      <c r="D20"/>
    </row>
    <row r="21">
      <c r="A21" t="s" s="15">
        <v>94</v>
      </c>
      <c r="B21" t="str" s="12">
        <f>Procedure!D9</f>
        <v>Mise en place du poste de travail — Vérifier les D.L.C., peser les denrées, sélectionner le matériel nécessaire. Laver et désinfecter le matériel et le poste de travail en suivant les protocoles.</v>
      </c>
      <c r="C21"/>
      <c r="D21"/>
    </row>
    <row r="22">
      <c r="A22" t="s" s="15">
        <v>95</v>
      </c>
      <c r="B22" t="str" s="12">
        <f>Procedure!D10</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22"/>
      <c r="D22"/>
    </row>
    <row r="23">
      <c r="A23"/>
      <c r="B23" t="s">
        <v>99</v>
      </c>
      <c r="C23" s="6">
        <f>'Besoins'!$B$2*0.036</f>
        <v>0.036</v>
      </c>
      <c r="D23" t="s">
        <v>15</v>
      </c>
    </row>
    <row r="24">
      <c r="A24" t="s" s="15">
        <v>100</v>
      </c>
      <c r="B24" t="str" s="12">
        <f>Procedure!D11</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4"/>
      <c r="D24"/>
    </row>
    <row r="25">
      <c r="A25"/>
      <c r="B25" t="str">
        <f>Besoins!B12</f>
        <v>Margarine de pâtisserie 80% MG</v>
      </c>
      <c r="C25" s="6">
        <f>Besoins!E12</f>
        <v>0.36</v>
      </c>
      <c r="D25" t="str">
        <f>Besoins!F12</f>
        <v>kg</v>
      </c>
    </row>
    <row r="26">
      <c r="A26"/>
      <c r="B26" t="str">
        <f>Besoins!B10</f>
        <v>Farine de blé T55</v>
      </c>
      <c r="C26" s="6">
        <f>Besoins!E10</f>
        <v>0.36</v>
      </c>
      <c r="D26" t="str">
        <f>Besoins!F10</f>
        <v>kg</v>
      </c>
    </row>
    <row r="27">
      <c r="A27"/>
      <c r="B27" t="str">
        <f>Besoins!B17</f>
        <v>Sucre blanc cristal sac 25 kg</v>
      </c>
      <c r="C27" s="6">
        <f>Besoins!E17</f>
        <v>0.036</v>
      </c>
      <c r="D27" t="str">
        <f>Besoins!F17</f>
        <v>kg</v>
      </c>
    </row>
    <row r="28">
      <c r="A28"/>
      <c r="B28" t="s">
        <v>106</v>
      </c>
      <c r="C28" s="6">
        <f>'Besoins'!$B$2*0.72</f>
        <v>0.72</v>
      </c>
      <c r="D28" t="s">
        <v>15</v>
      </c>
    </row>
    <row r="29">
      <c r="A29"/>
      <c r="B29" t="str">
        <f>Besoins!B14</f>
        <v>Sel fin de cuisine</v>
      </c>
      <c r="C29" s="6">
        <f>Besoins!E14</f>
        <v>0.0072</v>
      </c>
      <c r="D29" t="str">
        <f>Besoins!F14</f>
        <v>kg</v>
      </c>
    </row>
    <row r="30">
      <c r="A30" t="s" s="15">
        <v>101</v>
      </c>
      <c r="B30" t="str" s="12">
        <f>Procedure!D12</f>
        <v>Dessécher l'empois par évaporation — Aussitôt, positionner la cuve sur le batteur/mélangeur et à la feuille, en deuxième vitesse, dessécher l'appareil. En fin de dessèchement, la pâte ne doit pas coller à la feuille ni à la cuve.</v>
      </c>
      <c r="C30"/>
      <c r="D30"/>
    </row>
    <row r="31">
      <c r="A31" t="s" s="15">
        <v>102</v>
      </c>
      <c r="B31" t="str" s="12">
        <f>Procedure!D13</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31"/>
      <c r="D31"/>
    </row>
    <row r="32">
      <c r="A32"/>
      <c r="B32" t="s">
        <v>107</v>
      </c>
      <c r="C32" s="6">
        <f>'Besoins'!$B$2*0.54</f>
        <v>0.54</v>
      </c>
      <c r="D32" t="s">
        <v>15</v>
      </c>
    </row>
    <row r="33">
      <c r="A33" t="s" s="15">
        <v>103</v>
      </c>
      <c r="B33" t="str" s="12">
        <f>Procedure!D14</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3"/>
      <c r="D33"/>
    </row>
    <row r="34">
      <c r="A34" t="s" s="15">
        <v>104</v>
      </c>
      <c r="B34" t="str" s="12">
        <f>Procedure!D15</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4"/>
      <c r="D34"/>
    </row>
    <row r="35">
      <c r="A35" t="s" s="15">
        <v>108</v>
      </c>
      <c r="B35" t="str" s="12">
        <f>Procedure!D16</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5"/>
      <c r="D35"/>
    </row>
    <row r="36">
      <c r="A36"/>
      <c r="B36"/>
      <c r="C36"/>
      <c r="D36"/>
    </row>
    <row r="37">
      <c r="A37" t="s" s="14">
        <v>109</v>
      </c>
      <c r="B37"/>
      <c r="C37"/>
      <c r="D37"/>
    </row>
    <row r="38">
      <c r="A38"/>
      <c r="B38"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4">
        <v>110</v>
      </c>
      <c r="B40"/>
      <c r="C40"/>
      <c r="D40"/>
    </row>
    <row r="41">
      <c r="A41" t="s" s="15">
        <v>94</v>
      </c>
      <c r="B41" t="str" s="12">
        <f>"[BATTRE] "&amp;Procedure!D18</f>
        <v>[BATTRE] Verser l'eau froide dans la cuve du batteur, ajouter la poudre, mélanger 1 minute en première vitesse, racler les parois puis battre à grande vitesse jusqu'à obtenir une crème lisse, légère et brillante. Laisser reposer quelques minutes avant emploi.</v>
      </c>
      <c r="C41"/>
      <c r="D41"/>
    </row>
    <row r="42">
      <c r="A42"/>
      <c r="B42" t="s">
        <v>106</v>
      </c>
      <c r="C42" s="6">
        <f>'Besoins'!$B$2*3.6</f>
        <v>3.6</v>
      </c>
      <c r="D42" t="s">
        <v>15</v>
      </c>
    </row>
    <row r="43">
      <c r="A43"/>
      <c r="B43" t="str">
        <f>Besoins!B15</f>
        <v>Crème pâtissière déshydratée (poudre)</v>
      </c>
      <c r="C43" s="6">
        <f>Besoins!E15</f>
        <v>1.45</v>
      </c>
      <c r="D43" t="str">
        <f>Besoins!F15</f>
        <v>kg</v>
      </c>
    </row>
    <row r="44">
      <c r="A44"/>
      <c r="B44"/>
      <c r="C44"/>
      <c r="D44"/>
    </row>
    <row r="45">
      <c r="A45" t="s" s="14">
        <v>111</v>
      </c>
      <c r="B45"/>
      <c r="C45"/>
      <c r="D45"/>
    </row>
    <row r="46">
      <c r="A46" t="s" s="15">
        <v>94</v>
      </c>
      <c r="B46" t="str" s="12">
        <f>"[CUIRE] "&amp;Procedure!D19</f>
        <v>[CUIRE] Cuire 900gr de sucre semoule avec 250ml d'eau à 180°C</v>
      </c>
      <c r="C46"/>
      <c r="D46"/>
    </row>
    <row r="47">
      <c r="A47" t="s" s="15">
        <v>95</v>
      </c>
      <c r="B47" t="str" s="12">
        <f>"[DÉCUIRE] "&amp;Procedure!D20</f>
        <v>[DÉCUIRE] Décuire avec 750ml d'eau</v>
      </c>
      <c r="C47"/>
      <c r="D47"/>
    </row>
    <row r="48">
      <c r="A48" t="s" s="15">
        <v>100</v>
      </c>
      <c r="B48" t="str" s="12">
        <f>"[INTRODUIRE] "&amp;Procedure!D21</f>
        <v>[INTRODUIRE] Introduire 390gr de café moulu, infuser pendant 24h</v>
      </c>
      <c r="C48"/>
      <c r="D48"/>
    </row>
    <row r="49">
      <c r="A49" t="s" s="15">
        <v>101</v>
      </c>
      <c r="B49" t="str" s="12">
        <f>"[PASSER] "&amp;Procedure!D22</f>
        <v>[PASSER] Filtrer</v>
      </c>
      <c r="C49"/>
      <c r="D49"/>
    </row>
    <row r="50">
      <c r="A50"/>
      <c r="B50"/>
      <c r="C50"/>
      <c r="D50"/>
    </row>
    <row r="51">
      <c r="A51" t="s" s="17">
        <v>112</v>
      </c>
      <c r="B51"/>
      <c r="C51"/>
      <c r="D51"/>
    </row>
  </sheetData>
  <sheetProtection sheet="1" formatRows="0" formatColumns="0"/>
  <mergeCells count="29">
    <mergeCell ref="A1:D1"/>
    <mergeCell ref="A2:D2"/>
    <mergeCell ref="A4:D4"/>
    <mergeCell ref="B5:D5"/>
    <mergeCell ref="B6:D6"/>
    <mergeCell ref="B13:D13"/>
    <mergeCell ref="B14:D14"/>
    <mergeCell ref="B15:D15"/>
    <mergeCell ref="B16:D16"/>
    <mergeCell ref="B18:D18"/>
    <mergeCell ref="A20:D20"/>
    <mergeCell ref="B21:D21"/>
    <mergeCell ref="B22:D22"/>
    <mergeCell ref="B24:D24"/>
    <mergeCell ref="B30:D30"/>
    <mergeCell ref="B31:D31"/>
    <mergeCell ref="B33:D33"/>
    <mergeCell ref="B34:D34"/>
    <mergeCell ref="B35:D35"/>
    <mergeCell ref="A37:D37"/>
    <mergeCell ref="B38:D38"/>
    <mergeCell ref="A40:D40"/>
    <mergeCell ref="B41:D41"/>
    <mergeCell ref="A45:D45"/>
    <mergeCell ref="B46:D46"/>
    <mergeCell ref="B47:D47"/>
    <mergeCell ref="B48:D48"/>
    <mergeCell ref="B49:D49"/>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2026-10-30T15:19:40Z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2026-10-30T15:19:40Z</dcterms:modified>
  <cp:revision>1</cp:revision>
</cp:coreProperties>
</file>