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<sst xmlns="http://schemas.openxmlformats.org/spreadsheetml/2006/main" count="98" uniqueCount="98">
  <si>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</si>
  <si>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</si>
  <si>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</si>
  <si>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</si>
  <si>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</si>
  <si>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</si>
  <si>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</si>
  <si>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</si>
  <si>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</si>
  <si>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</si>
  <si>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</si>
  <si>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</si>
  <si>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</si>
  <si>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</si>
  <si>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</si>
  <si>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</si>
  <si>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</si>
  <si>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</si>
  <si>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</si>
  <si>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</si>
  <si>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</si>
  <si>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</si>
  <si>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</si>
  <si>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</si>
  <si>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</si>
  <si>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</si>
  <si>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</si>
  <si>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</si>
  <si>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</si>
  <si>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</si>
  <si>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</si>
  <si>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</si>
  <si>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</si>
  <si>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</si>
  <si>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</si>
  <si>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</si>
  <si>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</si>
  <si>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</si>
  <si>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</si>
  <si>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</si>
  <si>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</si>
  <si>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</si>
  <si>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</si>
  <si>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</si>
  <si>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</si>
  <si>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</si>
  <si>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</si>
  <si>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</si>
  <si>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</si>
  <si>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Recette</t>
  </si>
  <si>
    <t>#</t>
  </si>
  <si>
    <t>Verbe</t>
  </si>
  <si>
    <t>Étape</t>
  </si>
  <si>
    <t>Précision technique</t>
  </si>
  <si>
    <t>Durée</t>
  </si>
  <si>
    <t>RISOTTO PIÉMONTAISE AU RIZ ROND</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</si>
  <si>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</si>
  <si>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</si>
  <si>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</si>
  <si>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</si>
  <si>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</si>
  <si>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</si>
  <si>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</si>
  <si>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</si>
  <si>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</si>
  <si>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</si>
  <si>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</si>
  <si>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RISOTTO AU RIZ ROND (TRADITION ITALIENNE)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</si>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</sst>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0.007</v>
      </c>
      <c r="E9" s="6">
        <f>D9*$B$2</f>
        <v>0.007</v>
      </c>
      <c r="F9" t="s">
        <v>22</v>
      </c>
      <c r="G9" s="8">
        <f>E9*12.5</f>
        <v>0.0875</v>
      </c>
    </row>
    <row r="10">
      <c r="A10" t="s">
        <v>23</v>
      </c>
      <c r="B10" t="s">
        <v>24</v>
      </c>
      <c r="C10" t="s">
        <v>25</v>
      </c>
      <c r="D10" s="4">
        <v>0.315</v>
      </c>
      <c r="E10" s="6">
        <f>D10*$B$2</f>
        <v>0.315</v>
      </c>
      <c r="F10" t="s">
        <v>22</v>
      </c>
      <c r="G10" s="8">
        <f>E10*25.01</f>
        <v>7.87815</v>
      </c>
    </row>
    <row r="11">
      <c r="A11" t="s">
        <v>26</v>
      </c>
      <c r="B11" t="s">
        <v>27</v>
      </c>
      <c r="C11" t="s">
        <v>28</v>
      </c>
      <c r="D11" s="4">
        <v>0.06</v>
      </c>
      <c r="E11" s="6">
        <f>D11*$B$2</f>
        <v>0.06</v>
      </c>
      <c r="F11" t="s">
        <v>29</v>
      </c>
      <c r="G11" s="8">
        <f>E11*65.22</f>
        <v>3.9132</v>
      </c>
    </row>
    <row r="12">
      <c r="A12" t="s">
        <v>30</v>
      </c>
      <c r="B12" t="s">
        <v>31</v>
      </c>
      <c r="C12" t="s">
        <v>32</v>
      </c>
      <c r="D12" s="4">
        <v>1.65</v>
      </c>
      <c r="E12" s="6">
        <f>D12*$B$2</f>
        <v>1.65</v>
      </c>
      <c r="F12" t="s">
        <v>22</v>
      </c>
      <c r="G12" s="8">
        <f>E12*5.2</f>
        <v>8.58</v>
      </c>
    </row>
    <row r="13">
      <c r="A13" t="s">
        <v>33</v>
      </c>
      <c r="B13" t="s">
        <v>34</v>
      </c>
      <c r="C13" t="s">
        <v>35</v>
      </c>
      <c r="D13" s="4">
        <v>1.5</v>
      </c>
      <c r="E13" s="6">
        <f>D13*$B$2</f>
        <v>1.5</v>
      </c>
      <c r="F13" t="s">
        <v>22</v>
      </c>
      <c r="G13" s="8">
        <f>E13*14.5</f>
        <v>21.75</v>
      </c>
    </row>
    <row r="14">
      <c r="A14" t="s">
        <v>36</v>
      </c>
      <c r="B14" t="s">
        <v>37</v>
      </c>
      <c r="C14" t="s">
        <v>38</v>
      </c>
      <c r="D14" s="4">
        <v>1.6</v>
      </c>
      <c r="E14" s="6">
        <f>D14*$B$2</f>
        <v>1.6</v>
      </c>
      <c r="F14" t="s">
        <v>22</v>
      </c>
      <c r="G14" s="8">
        <f>E14*3.2</f>
        <v>5.12</v>
      </c>
    </row>
    <row r="15">
      <c r="A15" t="s">
        <v>39</v>
      </c>
      <c r="B15" t="s">
        <v>40</v>
      </c>
      <c r="C15" t="s">
        <v>41</v>
      </c>
      <c r="D15" s="4">
        <v>7</v>
      </c>
      <c r="E15" s="6">
        <f>D15*$B$2</f>
        <v>7</v>
      </c>
      <c r="F15" t="s">
        <v>22</v>
      </c>
      <c r="G15" s="8">
        <f>E15*2.5</f>
        <v>17.5</v>
      </c>
    </row>
    <row r="16">
      <c r="A16" t="s">
        <v>42</v>
      </c>
      <c r="B16" t="s">
        <v>43</v>
      </c>
      <c r="C16" t="s">
        <v>44</v>
      </c>
      <c r="D16" s="4">
        <v>1.5</v>
      </c>
      <c r="E16" s="6">
        <f>D16*$B$2</f>
        <v>1.5</v>
      </c>
      <c r="F16" t="s">
        <v>22</v>
      </c>
      <c r="G16" s="8">
        <f>E16*7.5</f>
        <v>11.25</v>
      </c>
    </row>
    <row r="17">
      <c r="A17" t="s">
        <v>45</v>
      </c>
      <c r="B17" t="s">
        <v>46</v>
      </c>
      <c r="C17" t="s">
        <v>47</v>
      </c>
      <c r="D17" s="4">
        <v>1.2</v>
      </c>
      <c r="E17" s="6">
        <f>D17*$B$2</f>
        <v>1.2</v>
      </c>
      <c r="F17" t="s">
        <v>22</v>
      </c>
      <c r="G17" s="8">
        <f>E17*10.6</f>
        <v>12.72</v>
      </c>
    </row>
    <row r="18">
      <c r="A18"/>
      <c r="B18"/>
      <c r="C18"/>
      <c r="D18"/>
      <c r="E18"/>
      <c r="F18" t="s" s="9">
        <v>48</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s" s="11">
        <v>56</v>
      </c>
      <c r="E2" t="s" s="11"/>
      <c r="F2"/>
    </row>
    <row r="3">
      <c r="A3" t="s">
        <v>55</v>
      </c>
      <c r="B3">
        <v>2</v>
      </c>
      <c r="C3"/>
      <c r="D3" t="inlineStr" s="11">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1"/>
      <c r="F3"/>
    </row>
    <row r="4">
      <c r="A4" t="s">
        <v>55</v>
      </c>
      <c r="B4">
        <v>3</v>
      </c>
      <c r="C4"/>
      <c r="D4" t="s" s="11">
        <v>57</v>
      </c>
      <c r="E4" t="s" s="11"/>
      <c r="F4"/>
    </row>
    <row r="5">
      <c r="A5" t="s">
        <v>55</v>
      </c>
      <c r="B5">
        <v>4</v>
      </c>
      <c r="C5"/>
      <c r="D5" t="inlineStr" s="11">
        <is>
          <t>Commentaire — Dans le Piémont, les grands risottos sont au Barolo, aux cèpes ou à la truffe blanche d'Alba ; cette fiche reprend la garniture « piémontaise » du livre (champignons et jambon).</t>
        </is>
      </c>
      <c r="E5" t="s" s="11"/>
      <c r="F5"/>
    </row>
    <row r="6">
      <c r="A6" t="s">
        <v>58</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58</v>
      </c>
      <c r="B7">
        <v>2</v>
      </c>
      <c r="C7"/>
      <c r="D7"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1"/>
      <c r="F7"/>
    </row>
    <row r="8">
      <c r="A8" t="s">
        <v>58</v>
      </c>
      <c r="B8">
        <v>3</v>
      </c>
      <c r="C8"/>
      <c r="D8"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1"/>
      <c r="F8"/>
    </row>
    <row r="9">
      <c r="A9" t="s">
        <v>58</v>
      </c>
      <c r="B9">
        <v>4</v>
      </c>
      <c r="C9"/>
      <c r="D9"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1"/>
      <c r="F9"/>
    </row>
    <row r="10">
      <c r="A10" t="s">
        <v>58</v>
      </c>
      <c r="B10">
        <v>5</v>
      </c>
      <c r="C10"/>
      <c r="D10" t="inlineStr" s="11">
        <is>
          <t>Crémer (mantecatura) — Hors du feu, incorporer vivement le beurre froid en dés puis le parmesan, en remuant énergiquement pour lier et rendre le risotto crémeux. Laisser reposer 1 à 2 minutes couvert.</t>
        </is>
      </c>
      <c r="E10" t="s" s="11"/>
      <c r="F10"/>
    </row>
    <row r="11">
      <c r="A11" t="s">
        <v>58</v>
      </c>
      <c r="B11">
        <v>6</v>
      </c>
      <c r="C11"/>
      <c r="D11" t="inlineStr" s="11">
        <is>
          <t>Servir — Servir aussitôt, en flux tendu. Le risotto supporte mal un long maintien : 30 minutes au maximum à + 63 °C, en le détendant d'un peu de bouillon chaud au moment du service.</t>
        </is>
      </c>
      <c r="E11" t="s" s="11"/>
      <c r="F11"/>
    </row>
    <row r="12">
      <c r="A12" t="s">
        <v>59</v>
      </c>
      <c r="B12">
        <v>1</v>
      </c>
      <c r="C12" t="s">
        <v>60</v>
      </c>
      <c r="D12" t="s" s="11">
        <v>61</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55</v>
      </c>
      <c r="C2" t="s">
        <v>66</v>
      </c>
      <c r="D2" s="6">
        <f>'Besoins'!$B$2*100</f>
        <v>100</v>
      </c>
      <c r="E2" t="s">
        <v>3</v>
      </c>
    </row>
    <row r="3">
      <c r="A3">
        <v>1</v>
      </c>
      <c r="B3" t="s">
        <v>67</v>
      </c>
      <c r="C3" t="s">
        <v>66</v>
      </c>
      <c r="D3" s="6">
        <f>'Besoins'!$B$2*100</f>
        <v>100</v>
      </c>
      <c r="E3" t="s">
        <v>3</v>
      </c>
    </row>
    <row r="4">
      <c r="A4">
        <v>2</v>
      </c>
      <c r="B4" t="s">
        <v>68</v>
      </c>
      <c r="C4" t="s">
        <v>69</v>
      </c>
      <c r="D4" s="6">
        <f>'Besoins'!$B$2*7</f>
        <v>7</v>
      </c>
      <c r="E4" t="s">
        <v>22</v>
      </c>
    </row>
    <row r="5">
      <c r="A5">
        <v>2</v>
      </c>
      <c r="B5" t="s">
        <v>70</v>
      </c>
      <c r="C5" t="s">
        <v>69</v>
      </c>
      <c r="D5" s="6">
        <f>'Besoins'!$B$2*1.5</f>
        <v>1.5</v>
      </c>
      <c r="E5" t="s">
        <v>22</v>
      </c>
    </row>
    <row r="6">
      <c r="A6">
        <v>2</v>
      </c>
      <c r="B6" t="s">
        <v>71</v>
      </c>
      <c r="C6" t="s">
        <v>72</v>
      </c>
      <c r="D6" s="6">
        <f>'Besoins'!$B$2*0.3</f>
        <v>0.3</v>
      </c>
      <c r="E6" t="s">
        <v>15</v>
      </c>
    </row>
    <row r="7">
      <c r="A7">
        <v>2</v>
      </c>
      <c r="B7" t="s">
        <v>73</v>
      </c>
      <c r="C7" t="s">
        <v>69</v>
      </c>
      <c r="D7" s="6">
        <f>'Besoins'!$B$2*0.5</f>
        <v>0.5</v>
      </c>
      <c r="E7" t="s">
        <v>22</v>
      </c>
    </row>
    <row r="8">
      <c r="A8">
        <v>2</v>
      </c>
      <c r="B8" t="s">
        <v>74</v>
      </c>
      <c r="C8" t="s">
        <v>69</v>
      </c>
      <c r="D8" s="6">
        <f>'Besoins'!$B$2*1.5</f>
        <v>1.5</v>
      </c>
      <c r="E8" t="s">
        <v>15</v>
      </c>
    </row>
    <row r="9">
      <c r="A9">
        <v>2</v>
      </c>
      <c r="B9" t="s">
        <v>75</v>
      </c>
      <c r="C9" t="s">
        <v>66</v>
      </c>
      <c r="D9" s="6">
        <f>'Besoins'!$B$2*21</f>
        <v>21</v>
      </c>
      <c r="E9" t="s">
        <v>15</v>
      </c>
    </row>
    <row r="10">
      <c r="A10">
        <v>3</v>
      </c>
      <c r="B10" t="s">
        <v>76</v>
      </c>
      <c r="C10" t="s">
        <v>69</v>
      </c>
      <c r="D10" s="6">
        <f>'Besoins'!$B$2*20.685</f>
        <v>20.685</v>
      </c>
      <c r="E10" t="s">
        <v>15</v>
      </c>
    </row>
    <row r="11">
      <c r="A11">
        <v>3</v>
      </c>
      <c r="B11" t="s">
        <v>77</v>
      </c>
      <c r="C11" t="s">
        <v>69</v>
      </c>
      <c r="D11" s="6">
        <f>'Besoins'!$B$2*0.315</f>
        <v>0.315</v>
      </c>
      <c r="E11" t="s">
        <v>22</v>
      </c>
    </row>
    <row r="12">
      <c r="A12">
        <v>2</v>
      </c>
      <c r="B12" t="s">
        <v>73</v>
      </c>
      <c r="C12" t="s">
        <v>69</v>
      </c>
      <c r="D12" s="6">
        <f>'Besoins'!$B$2*1</f>
        <v>1</v>
      </c>
      <c r="E12" t="s">
        <v>22</v>
      </c>
    </row>
    <row r="13">
      <c r="A13">
        <v>2</v>
      </c>
      <c r="B13" t="s">
        <v>78</v>
      </c>
      <c r="C13" t="s">
        <v>69</v>
      </c>
      <c r="D13" s="6">
        <f>'Besoins'!$B$2*1.5</f>
        <v>1.5</v>
      </c>
      <c r="E13" t="s">
        <v>22</v>
      </c>
    </row>
    <row r="14">
      <c r="A14">
        <v>2</v>
      </c>
      <c r="B14" t="s">
        <v>79</v>
      </c>
      <c r="C14" t="s">
        <v>69</v>
      </c>
      <c r="D14" s="6">
        <f>'Besoins'!$B$2*0.007</f>
        <v>0.007</v>
      </c>
      <c r="E14" t="s">
        <v>22</v>
      </c>
    </row>
    <row r="15">
      <c r="A15">
        <v>1</v>
      </c>
      <c r="B15" t="s">
        <v>80</v>
      </c>
      <c r="C15" t="s">
        <v>69</v>
      </c>
      <c r="D15" s="6">
        <f>'Besoins'!$B$2*1.6</f>
        <v>1.6</v>
      </c>
      <c r="E15" t="s">
        <v>22</v>
      </c>
    </row>
    <row r="16">
      <c r="A16">
        <v>1</v>
      </c>
      <c r="B16" t="s">
        <v>81</v>
      </c>
      <c r="C16" t="s">
        <v>69</v>
      </c>
      <c r="D16" s="6">
        <f>'Besoins'!$B$2*1.2</f>
        <v>1.2</v>
      </c>
      <c r="E16" t="s">
        <v>22</v>
      </c>
    </row>
    <row r="17">
      <c r="A17">
        <v>1</v>
      </c>
      <c r="B17" t="s">
        <v>82</v>
      </c>
      <c r="C17" t="s">
        <v>69</v>
      </c>
      <c r="D17" s="6">
        <f>'Besoins'!$B$2*0.15</f>
        <v>0.15</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83</v>
      </c>
      <c r="B1"/>
      <c r="C1"/>
      <c r="D1"/>
    </row>
    <row r="2">
      <c r="A2" t="str" s="12">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3">
        <v>84</v>
      </c>
      <c r="B4"/>
      <c r="C4"/>
      <c r="D4"/>
    </row>
    <row r="5">
      <c r="A5" t="s" s="14">
        <v>85</v>
      </c>
      <c r="B5" t="str" s="11">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6">
        <f>Besoins!E14</f>
        <v>1.6</v>
      </c>
      <c r="D6" t="str">
        <f>Besoins!F14</f>
        <v>kg</v>
      </c>
    </row>
    <row r="7">
      <c r="A7"/>
      <c r="B7" t="str">
        <f>Besoins!B17</f>
        <v>Jambon en cubes</v>
      </c>
      <c r="C7" s="6">
        <f>Besoins!E17</f>
        <v>1.2</v>
      </c>
      <c r="D7" t="str">
        <f>Besoins!F17</f>
        <v>kg</v>
      </c>
    </row>
    <row r="8">
      <c r="A8"/>
      <c r="B8" t="s">
        <v>86</v>
      </c>
      <c r="C8" s="6">
        <f>'Besoins'!$B$2*0.15</f>
        <v>0.15</v>
      </c>
      <c r="D8" t="s">
        <v>22</v>
      </c>
    </row>
    <row r="9">
      <c r="A9" t="s" s="14">
        <v>87</v>
      </c>
      <c r="B9" t="str" s="11">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88</v>
      </c>
      <c r="C10" s="6">
        <f>'Besoins'!$B$2*100</f>
        <v>100</v>
      </c>
      <c r="D10" t="s">
        <v>3</v>
      </c>
    </row>
    <row r="11">
      <c r="A11" t="s" s="14">
        <v>89</v>
      </c>
      <c r="B11" t="str" s="11">
        <f>Procedure!D4</f>
        <v>Servir — Servir aussitôt, en flux tendu (30 minutes maximum à + 63 °C).</v>
      </c>
      <c r="C11"/>
      <c r="D11"/>
    </row>
    <row r="12">
      <c r="A12" t="s" s="14">
        <v>90</v>
      </c>
      <c r="B12" t="str" s="11">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3">
        <v>91</v>
      </c>
      <c r="B14"/>
      <c r="C14"/>
      <c r="D14"/>
    </row>
    <row r="15">
      <c r="A15" t="s" s="14">
        <v>85</v>
      </c>
      <c r="B15" t="str" s="11">
        <f>Procedure!D6</f>
        <v>Mise en place du poste de travail — Vérifier les D.L.C., peser les denrées, sélectionner le matériel nécessaire. Laver et désinfecter le matériel et le poste de travail en suivant les protocoles.</v>
      </c>
      <c r="C15"/>
      <c r="D15"/>
    </row>
    <row r="16">
      <c r="A16" t="s" s="14">
        <v>87</v>
      </c>
      <c r="B16" t="str" s="11">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92</v>
      </c>
      <c r="C17" s="6">
        <f>'Besoins'!$B$2*21</f>
        <v>21</v>
      </c>
      <c r="D17" t="s">
        <v>15</v>
      </c>
    </row>
    <row r="18">
      <c r="A18"/>
      <c r="B18" t="s">
        <v>86</v>
      </c>
      <c r="C18" s="6">
        <f>'Besoins'!$B$2*1</f>
        <v>1</v>
      </c>
      <c r="D18" t="s">
        <v>22</v>
      </c>
    </row>
    <row r="19">
      <c r="A19"/>
      <c r="B19" t="str">
        <f>Besoins!B13</f>
        <v>Parmesan râpé (Parmigiano)</v>
      </c>
      <c r="C19" s="6">
        <f>Besoins!E13</f>
        <v>1.5</v>
      </c>
      <c r="D19" t="str">
        <f>Besoins!F13</f>
        <v>kg</v>
      </c>
    </row>
    <row r="20">
      <c r="A20" t="s" s="14">
        <v>89</v>
      </c>
      <c r="B20" t="str" s="11">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6">
        <f>Besoins!E15</f>
        <v>7</v>
      </c>
      <c r="D21" t="str">
        <f>Besoins!F15</f>
        <v>kg</v>
      </c>
    </row>
    <row r="22">
      <c r="A22"/>
      <c r="B22" t="str">
        <f>Besoins!B16</f>
        <v>Échalotes ciselées surgelées</v>
      </c>
      <c r="C22" s="6">
        <f>Besoins!E16</f>
        <v>1.5</v>
      </c>
      <c r="D22" t="str">
        <f>Besoins!F16</f>
        <v>kg</v>
      </c>
    </row>
    <row r="23">
      <c r="A23"/>
      <c r="B23" t="s">
        <v>93</v>
      </c>
      <c r="C23" s="6">
        <f>'Besoins'!$B$2*0.3</f>
        <v>0.3</v>
      </c>
      <c r="D23" t="s">
        <v>15</v>
      </c>
    </row>
    <row r="24">
      <c r="A24"/>
      <c r="B24" t="s">
        <v>86</v>
      </c>
      <c r="C24" s="6">
        <f>'Besoins'!$B$2*0.5</f>
        <v>0.5</v>
      </c>
      <c r="D24" t="s">
        <v>22</v>
      </c>
    </row>
    <row r="25">
      <c r="A25"/>
      <c r="B25" t="str">
        <f>Besoins!B8</f>
        <v>Vin blanc sec de cuisson</v>
      </c>
      <c r="C25" s="6">
        <f>Besoins!E8</f>
        <v>1.5</v>
      </c>
      <c r="D25" t="str">
        <f>Besoins!F8</f>
        <v>lt</v>
      </c>
    </row>
    <row r="26">
      <c r="A26" t="s" s="14">
        <v>90</v>
      </c>
      <c r="B26" t="str" s="11">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6">
        <f>Besoins!E9</f>
        <v>0.007</v>
      </c>
      <c r="D27" t="str">
        <f>Besoins!F9</f>
        <v>kg</v>
      </c>
    </row>
    <row r="28">
      <c r="A28" t="s" s="14">
        <v>94</v>
      </c>
      <c r="B28" t="str" s="11">
        <f>Procedure!D10</f>
        <v>Crémer (mantecatura) — Hors du feu, incorporer vivement le beurre froid en dés puis le parmesan, en remuant énergiquement pour lier et rendre le risotto crémeux. Laisser reposer 1 à 2 minutes couvert.</v>
      </c>
      <c r="C28"/>
      <c r="D28"/>
    </row>
    <row r="29">
      <c r="A29" t="s" s="14">
        <v>95</v>
      </c>
      <c r="B29" t="str" s="11">
        <f>Procedure!D11</f>
        <v>Servir — Servir aussitôt, en flux tendu. Le risotto supporte mal un long maintien : 30 minutes au maximum à + 63 °C, en le détendant d'un peu de bouillon chaud au moment du service.</v>
      </c>
      <c r="C29"/>
      <c r="D29"/>
    </row>
    <row r="30">
      <c r="A30"/>
      <c r="B30"/>
      <c r="C30"/>
      <c r="D30"/>
    </row>
    <row r="31">
      <c r="A31" t="s" s="13">
        <v>96</v>
      </c>
      <c r="B31"/>
      <c r="C31"/>
      <c r="D31"/>
    </row>
    <row r="32">
      <c r="A32" t="s" s="14">
        <v>85</v>
      </c>
      <c r="B32" t="str" s="11">
        <f>"[DISSOUDRE] "&amp;Procedure!D12</f>
        <v>[DISSOUDRE] Délayer la poudre dans l'eau froide en fouettant, puis porter à ébullition en remuant régulièrement.</v>
      </c>
      <c r="C32"/>
      <c r="D32"/>
    </row>
    <row r="33">
      <c r="A33"/>
      <c r="B33" t="str">
        <f>Besoins!B7</f>
        <v>Eau (robinet - moy. France 2026)</v>
      </c>
      <c r="C33" s="6">
        <f>Besoins!E7</f>
        <v>20.685</v>
      </c>
      <c r="D33" t="str">
        <f>Besoins!F7</f>
        <v>lt</v>
      </c>
    </row>
    <row r="34">
      <c r="A34"/>
      <c r="B34" t="str">
        <f>Besoins!B10</f>
        <v>Fonds Blanc de Volaille (Knorr Professional)</v>
      </c>
      <c r="C34" s="6">
        <f>Besoins!E10</f>
        <v>0.315</v>
      </c>
      <c r="D34" t="str">
        <f>Besoins!F10</f>
        <v>kg</v>
      </c>
    </row>
    <row r="35">
      <c r="A35"/>
      <c r="B35"/>
      <c r="C35"/>
      <c r="D35"/>
    </row>
    <row r="36">
      <c r="A36" t="s" s="15">
        <v>97</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2026-10-30T15:26:59Z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2026-10-30T15:26:59Z</dcterms:modified>
  <cp:revision>1</cp:revision>
</cp:coreProperties>
</file>