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<sst xmlns="http://schemas.openxmlformats.org/spreadsheetml/2006/main" count="148" uniqueCount="148">
  <si>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</si>
  <si>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</si>
  <si>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</si>
  <si>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</si>
  <si>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</si>
  <si>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</si>
  <si>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</si>
  <si>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</si>
  <si>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</si>
  <si>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</si>
  <si>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</si>
  <si>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</si>
  <si>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</si>
  <si>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</si>
  <si>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</si>
  <si>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</si>
  <si>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</si>
  <si>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</si>
  <si>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</si>
  <si>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</si>
  <si>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MERGUEZ-HAL</t>
  </si>
  <si>
    <t>Merguez halal boeuf mouton</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</si>
  <si>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</si>
  <si>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</si>
  <si>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</si>
  <si>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</si>
  <si>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</si>
  <si>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</si>
  <si>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</si>
  <si>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</si>
  <si>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</si>
  <si>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</si>
  <si>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</si>
  <si>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</si>
  <si>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</si>
  <si>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</si>
  <si>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</si>
  <si>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</si>
  <si>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</si>
  <si>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</si>
  <si>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</si>
  <si>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</si>
  <si>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</si>
  <si>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</si>
  <si>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</si>
  <si>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</si>
  <si>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</si>
  <si>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</si>
  <si>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</si>
  <si>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</si>
  <si>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</si>
  <si>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</si>
  <si>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</si>
  <si>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</si>
  <si>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</si>
  <si>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</si>
  <si>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</si>
  <si>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</si>
  <si>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</si>
  <si>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BROCH-BOE-HAL</t>
  </si>
  <si>
    <t>Brochette boeuf crue halal (onglet)</t>
  </si>
  <si>
    <t>Bœuf</t>
  </si>
  <si>
    <t>Total</t>
  </si>
  <si>
    <t>Recette</t>
  </si>
  <si>
    <t>#</t>
  </si>
  <si>
    <t>Verbe</t>
  </si>
  <si>
    <t>Étape</t>
  </si>
  <si>
    <t>Précision technique</t>
  </si>
  <si>
    <t>Durée</t>
  </si>
  <si>
    <t>COUSCOUS MERGUEZ ET BŒUF</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</si>
  <si>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</si>
  <si>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</si>
  <si>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</si>
  <si>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</si>
  <si>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</si>
  <si>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</si>
  <si>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</si>
  <si>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</si>
  <si>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</si>
  <si>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</si>
  <si>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</si>
  <si>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</si>
  <si>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</si>
  <si>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</si>
  <si>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</si>
  <si>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</si>
  <si>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</si>
  <si>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</si>
  <si>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</si>
  <si>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</si>
  <si>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</si>
  <si>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</si>
  <si>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</si>
  <si>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</si>
  <si>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</si>
  <si>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</si>
  <si>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</si>
  <si>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</si>
  <si>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</si>
  <si>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</si>
  <si>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</si>
  <si>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</si>
  <si>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</si>
  <si>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</si>
  <si>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</si>
  <si>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</si>
  <si>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</si>
  <si>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</si>
  <si>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</si>
  <si>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</si>
  <si>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</si>
  <si>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</si>
  <si>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</si>
  <si>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</si>
  <si>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</si>
  <si>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Merguez halal (pièce) (conv.)</t>
  </si>
  <si>
    <t xml:space="preserve">    ↳ Brochette de bœuf halal (pièce) (conv.)</t>
  </si>
  <si>
    <t xml:space="preserve">    ↳ Sel fin de cuisine</t>
  </si>
  <si>
    <t xml:space="preserve">    ↳ Poivre noir moulu</t>
  </si>
  <si>
    <t>Fiche technique — COUSCOUS MERGUEZ ET BŒUF</t>
  </si>
  <si>
    <t>COUSCOUS MERGUEZ ET BŒUF  GRO_CDC_149C</t>
  </si>
  <si>
    <t>1.</t>
  </si>
  <si>
    <t xml:space="preserve">    COUSCOUS — BASE LÉGUMES ET SEMOULE (SANS VIANDE)</t>
  </si>
  <si>
    <t>2.</t>
  </si>
  <si>
    <t xml:space="preserve">    Merguez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</si>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</sst>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10</v>
      </c>
      <c r="E9" s="6">
        <f>D9*$B$2</f>
        <v>10</v>
      </c>
      <c r="F9" t="s">
        <v>19</v>
      </c>
      <c r="G9" s="8">
        <f>E9*18.62</f>
        <v>186.2</v>
      </c>
    </row>
    <row r="10">
      <c r="A10" t="s">
        <v>23</v>
      </c>
      <c r="B10" t="s">
        <v>24</v>
      </c>
      <c r="C10" t="s">
        <v>25</v>
      </c>
      <c r="D10" s="4">
        <v>2</v>
      </c>
      <c r="E10" s="6">
        <f>D10*$B$2</f>
        <v>2</v>
      </c>
      <c r="F10" t="s">
        <v>3</v>
      </c>
      <c r="G10" s="8">
        <f>E10*12.6</f>
        <v>25.2</v>
      </c>
    </row>
    <row r="11">
      <c r="A11" t="s">
        <v>26</v>
      </c>
      <c r="B11" t="s">
        <v>27</v>
      </c>
      <c r="C11" t="s">
        <v>28</v>
      </c>
      <c r="D11" s="4">
        <v>0.02</v>
      </c>
      <c r="E11" s="6">
        <f>D11*$B$2</f>
        <v>0.02</v>
      </c>
      <c r="F11" t="s">
        <v>19</v>
      </c>
      <c r="G11" s="8">
        <f>E11*6.8</f>
        <v>0.136</v>
      </c>
    </row>
    <row r="12">
      <c r="A12" t="s">
        <v>29</v>
      </c>
      <c r="B12" t="s">
        <v>30</v>
      </c>
      <c r="C12" t="s">
        <v>28</v>
      </c>
      <c r="D12" s="4">
        <v>0.013</v>
      </c>
      <c r="E12" s="6">
        <f>D12*$B$2</f>
        <v>0.013</v>
      </c>
      <c r="F12" t="s">
        <v>19</v>
      </c>
      <c r="G12" s="8">
        <f>E12*12.5</f>
        <v>0.1625</v>
      </c>
    </row>
    <row r="13">
      <c r="A13" t="s">
        <v>31</v>
      </c>
      <c r="B13" t="s">
        <v>32</v>
      </c>
      <c r="C13" t="s">
        <v>33</v>
      </c>
      <c r="D13" s="4">
        <v>0.03</v>
      </c>
      <c r="E13" s="6">
        <f>D13*$B$2</f>
        <v>0.03</v>
      </c>
      <c r="F13" t="s">
        <v>19</v>
      </c>
      <c r="G13" s="8">
        <f>E13*9.5</f>
        <v>0.285</v>
      </c>
    </row>
    <row r="14">
      <c r="A14" t="s">
        <v>34</v>
      </c>
      <c r="B14" t="s">
        <v>35</v>
      </c>
      <c r="C14" t="s">
        <v>33</v>
      </c>
      <c r="D14" s="4">
        <v>0.075</v>
      </c>
      <c r="E14" s="6">
        <f>D14*$B$2</f>
        <v>0.075</v>
      </c>
      <c r="F14" t="s">
        <v>19</v>
      </c>
      <c r="G14" s="8">
        <f>E14*14</f>
        <v>1.05</v>
      </c>
    </row>
    <row r="15">
      <c r="A15" t="s">
        <v>36</v>
      </c>
      <c r="B15" t="s">
        <v>37</v>
      </c>
      <c r="C15" t="s">
        <v>38</v>
      </c>
      <c r="D15" s="4">
        <v>0.44</v>
      </c>
      <c r="E15" s="6">
        <f>D15*$B$2</f>
        <v>0.44</v>
      </c>
      <c r="F15" t="s">
        <v>19</v>
      </c>
      <c r="G15" s="8">
        <f>E15*18.76</f>
        <v>8.2544</v>
      </c>
    </row>
    <row r="16">
      <c r="A16" t="s">
        <v>39</v>
      </c>
      <c r="B16" t="s">
        <v>40</v>
      </c>
      <c r="C16" t="s">
        <v>41</v>
      </c>
      <c r="D16" s="4">
        <v>0.2</v>
      </c>
      <c r="E16" s="6">
        <f>D16*$B$2</f>
        <v>0.2</v>
      </c>
      <c r="F16" t="s">
        <v>42</v>
      </c>
      <c r="G16" s="8">
        <f>E16*20.35</f>
        <v>4.07</v>
      </c>
    </row>
    <row r="17">
      <c r="A17" t="s">
        <v>43</v>
      </c>
      <c r="B17" t="s">
        <v>44</v>
      </c>
      <c r="C17" t="s">
        <v>45</v>
      </c>
      <c r="D17" s="4">
        <v>1</v>
      </c>
      <c r="E17" s="6">
        <f>D17*$B$2</f>
        <v>1</v>
      </c>
      <c r="F17" t="s">
        <v>19</v>
      </c>
      <c r="G17" s="8">
        <f>E17*5.2</f>
        <v>5.2</v>
      </c>
    </row>
    <row r="18">
      <c r="A18" t="s">
        <v>46</v>
      </c>
      <c r="B18" t="s">
        <v>47</v>
      </c>
      <c r="C18" t="s">
        <v>48</v>
      </c>
      <c r="D18" s="4">
        <v>10</v>
      </c>
      <c r="E18" s="6">
        <f>D18*$B$2</f>
        <v>10</v>
      </c>
      <c r="F18" t="s">
        <v>19</v>
      </c>
      <c r="G18" s="8">
        <f>E18*3.34</f>
        <v>33.4</v>
      </c>
    </row>
    <row r="19">
      <c r="A19" t="s">
        <v>49</v>
      </c>
      <c r="B19" t="s">
        <v>50</v>
      </c>
      <c r="C19" t="s">
        <v>51</v>
      </c>
      <c r="D19" s="4">
        <v>0.075</v>
      </c>
      <c r="E19" s="6">
        <f>D19*$B$2</f>
        <v>0.075</v>
      </c>
      <c r="F19" t="s">
        <v>19</v>
      </c>
      <c r="G19" s="8">
        <f>E19*0.42</f>
        <v>0.0315</v>
      </c>
    </row>
    <row r="20">
      <c r="A20" t="s">
        <v>52</v>
      </c>
      <c r="B20" t="s">
        <v>53</v>
      </c>
      <c r="C20" t="s">
        <v>51</v>
      </c>
      <c r="D20" s="4">
        <v>0.133</v>
      </c>
      <c r="E20" s="6">
        <f>D20*$B$2</f>
        <v>0.133</v>
      </c>
      <c r="F20" t="s">
        <v>19</v>
      </c>
      <c r="G20" s="8">
        <f>E20*0.35</f>
        <v>0.04655</v>
      </c>
    </row>
    <row r="21">
      <c r="A21" t="s">
        <v>54</v>
      </c>
      <c r="B21" t="s">
        <v>55</v>
      </c>
      <c r="C21" t="s">
        <v>56</v>
      </c>
      <c r="D21" s="4">
        <v>0.12</v>
      </c>
      <c r="E21" s="6">
        <f>D21*$B$2</f>
        <v>0.12</v>
      </c>
      <c r="F21" t="s">
        <v>19</v>
      </c>
      <c r="G21" s="8">
        <f>E21*9.26</f>
        <v>1.1112</v>
      </c>
    </row>
    <row r="22">
      <c r="A22" t="s">
        <v>57</v>
      </c>
      <c r="B22" t="s">
        <v>58</v>
      </c>
      <c r="C22" t="s">
        <v>56</v>
      </c>
      <c r="D22" s="4">
        <v>10</v>
      </c>
      <c r="E22" s="6">
        <f>D22*$B$2</f>
        <v>10</v>
      </c>
      <c r="F22" t="s">
        <v>19</v>
      </c>
      <c r="G22" s="8">
        <f>E22*2.53</f>
        <v>25.3</v>
      </c>
    </row>
    <row r="23">
      <c r="A23" t="s">
        <v>59</v>
      </c>
      <c r="B23" t="s">
        <v>60</v>
      </c>
      <c r="C23" t="s">
        <v>61</v>
      </c>
      <c r="D23" s="4">
        <v>12</v>
      </c>
      <c r="E23" s="6">
        <f>D23*$B$2</f>
        <v>12</v>
      </c>
      <c r="F23" t="s">
        <v>19</v>
      </c>
      <c r="G23" s="8">
        <f>E23*17.52</f>
        <v>210.24</v>
      </c>
    </row>
    <row r="24">
      <c r="A24"/>
      <c r="B24"/>
      <c r="C24"/>
      <c r="D24"/>
      <c r="E24"/>
      <c r="F24" t="s" s="9">
        <v>62</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c r="D2" t="s" s="11">
        <v>70</v>
      </c>
      <c r="E2" t="s" s="11"/>
      <c r="F2"/>
    </row>
    <row r="3">
      <c r="A3" t="s">
        <v>69</v>
      </c>
      <c r="B3">
        <v>2</v>
      </c>
      <c r="C3"/>
      <c r="D3" t="inlineStr" s="11">
        <is>
          <t>Préparations préliminaires — Déconditionner les merguez et les brochettes de bœuf suivant la procédure. Réserver dans des bacs GN 1/1 H 200 en polycarbonate. Couvrir et stocker au froid.</t>
        </is>
      </c>
      <c r="E3" t="s" s="11"/>
      <c r="F3"/>
    </row>
    <row r="4">
      <c r="A4" t="s">
        <v>69</v>
      </c>
      <c r="B4">
        <v>3</v>
      </c>
      <c r="C4"/>
      <c r="D4" t="inlineStr" s="11">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1"/>
      <c r="F4"/>
    </row>
    <row r="5">
      <c r="A5" t="s">
        <v>69</v>
      </c>
      <c r="B5">
        <v>4</v>
      </c>
      <c r="C5"/>
      <c r="D5" t="inlineStr" s="11">
        <is>
          <t>Dresser et servir — Servir les merguez et les brochettes de bœuf avec les éléments du couscous (Fiche 149), dans la même assiette ou séparément, avec la marga en saucière. Mettre la sauce harissa à la disposition des convives.</t>
        </is>
      </c>
      <c r="E5" t="s" s="11"/>
      <c r="F5"/>
    </row>
    <row r="6">
      <c r="A6" t="s">
        <v>71</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71</v>
      </c>
      <c r="B7">
        <v>2</v>
      </c>
      <c r="C7"/>
      <c r="D7" t="s" s="11">
        <v>72</v>
      </c>
      <c r="E7" t="s" s="11"/>
      <c r="F7"/>
    </row>
    <row r="8">
      <c r="A8" t="s">
        <v>71</v>
      </c>
      <c r="B8">
        <v>3</v>
      </c>
      <c r="C8"/>
      <c r="D8" t="s" s="11">
        <v>73</v>
      </c>
      <c r="E8" t="s" s="11"/>
      <c r="F8"/>
    </row>
    <row r="9">
      <c r="A9" t="s">
        <v>71</v>
      </c>
      <c r="B9">
        <v>4</v>
      </c>
      <c r="C9"/>
      <c r="D9" t="s" s="11">
        <v>74</v>
      </c>
      <c r="E9" t="s" s="11"/>
      <c r="F9"/>
    </row>
    <row r="10">
      <c r="A10" t="s">
        <v>71</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75</v>
      </c>
      <c r="B11">
        <v>1</v>
      </c>
      <c r="C11"/>
      <c r="D11" t="s" s="11">
        <v>76</v>
      </c>
      <c r="E11" t="s" s="11"/>
      <c r="F11"/>
    </row>
    <row r="12">
      <c r="A12" t="s">
        <v>75</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77</v>
      </c>
      <c r="B13">
        <v>1</v>
      </c>
      <c r="C13" t="s">
        <v>78</v>
      </c>
      <c r="D13" t="s" s="11">
        <v>79</v>
      </c>
      <c r="E13" t="s" s="11"/>
      <c r="F13"/>
    </row>
    <row r="14">
      <c r="A14" t="s">
        <v>80</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81</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82</v>
      </c>
      <c r="B16">
        <v>1</v>
      </c>
      <c r="C16"/>
      <c r="D16" t="s" s="11">
        <v>83</v>
      </c>
      <c r="E16" t="s" s="11"/>
      <c r="F16"/>
    </row>
    <row r="17">
      <c r="A17" t="s">
        <v>82</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84</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85</v>
      </c>
      <c r="B1" t="s" s="7">
        <v>86</v>
      </c>
      <c r="C1" t="s" s="7">
        <v>87</v>
      </c>
      <c r="D1" t="s" s="7">
        <v>88</v>
      </c>
      <c r="E1" t="s" s="7">
        <v>10</v>
      </c>
    </row>
    <row r="2">
      <c r="A2">
        <v>0</v>
      </c>
      <c r="B2" t="s">
        <v>69</v>
      </c>
      <c r="C2" t="s">
        <v>89</v>
      </c>
      <c r="D2" s="6">
        <f>'Besoins'!$B$2*100</f>
        <v>100</v>
      </c>
      <c r="E2" t="s">
        <v>3</v>
      </c>
    </row>
    <row r="3">
      <c r="A3">
        <v>1</v>
      </c>
      <c r="B3" t="s">
        <v>90</v>
      </c>
      <c r="C3" t="s">
        <v>89</v>
      </c>
      <c r="D3" s="6">
        <f>'Besoins'!$B$2*100</f>
        <v>100</v>
      </c>
      <c r="E3" t="s">
        <v>3</v>
      </c>
    </row>
    <row r="4">
      <c r="A4">
        <v>2</v>
      </c>
      <c r="B4" t="s">
        <v>91</v>
      </c>
      <c r="C4" t="s">
        <v>89</v>
      </c>
      <c r="D4" s="6">
        <f>'Besoins'!$B$2*100</f>
        <v>100</v>
      </c>
      <c r="E4" t="s">
        <v>3</v>
      </c>
    </row>
    <row r="5">
      <c r="A5">
        <v>3</v>
      </c>
      <c r="B5" t="s">
        <v>92</v>
      </c>
      <c r="C5" t="s">
        <v>93</v>
      </c>
      <c r="D5" s="6">
        <f>'Besoins'!$B$2*10</f>
        <v>10</v>
      </c>
      <c r="E5" t="s">
        <v>19</v>
      </c>
    </row>
    <row r="6">
      <c r="A6">
        <v>3</v>
      </c>
      <c r="B6" t="s">
        <v>94</v>
      </c>
      <c r="C6" t="s">
        <v>89</v>
      </c>
      <c r="D6" s="6">
        <f>'Besoins'!$B$2*20</f>
        <v>20</v>
      </c>
      <c r="E6" t="s">
        <v>15</v>
      </c>
    </row>
    <row r="7">
      <c r="A7">
        <v>4</v>
      </c>
      <c r="B7" t="s">
        <v>95</v>
      </c>
      <c r="C7" t="s">
        <v>93</v>
      </c>
      <c r="D7" s="6">
        <f>'Besoins'!$B$2*19.6</f>
        <v>19.6</v>
      </c>
      <c r="E7" t="s">
        <v>15</v>
      </c>
    </row>
    <row r="8">
      <c r="A8">
        <v>4</v>
      </c>
      <c r="B8" t="s">
        <v>96</v>
      </c>
      <c r="C8" t="s">
        <v>93</v>
      </c>
      <c r="D8" s="6">
        <f>'Besoins'!$B$2*0.4</f>
        <v>0.4</v>
      </c>
      <c r="E8" t="s">
        <v>19</v>
      </c>
    </row>
    <row r="9">
      <c r="A9">
        <v>3</v>
      </c>
      <c r="B9" t="s">
        <v>97</v>
      </c>
      <c r="C9" t="s">
        <v>93</v>
      </c>
      <c r="D9" s="6">
        <f>'Besoins'!$B$2*0.12</f>
        <v>0.12</v>
      </c>
      <c r="E9" t="s">
        <v>19</v>
      </c>
    </row>
    <row r="10">
      <c r="A10">
        <v>3</v>
      </c>
      <c r="B10" t="s">
        <v>98</v>
      </c>
      <c r="C10" t="s">
        <v>89</v>
      </c>
      <c r="D10" s="6">
        <f>'Besoins'!$B$2*2</f>
        <v>2</v>
      </c>
      <c r="E10" t="s">
        <v>3</v>
      </c>
    </row>
    <row r="11">
      <c r="A11">
        <v>4</v>
      </c>
      <c r="B11" t="s">
        <v>99</v>
      </c>
      <c r="C11" t="s">
        <v>89</v>
      </c>
      <c r="D11" s="6">
        <f>'Besoins'!$B$2*1.76</f>
        <v>1.76</v>
      </c>
      <c r="E11" t="s">
        <v>19</v>
      </c>
    </row>
    <row r="12">
      <c r="A12">
        <v>5</v>
      </c>
      <c r="B12" t="s">
        <v>100</v>
      </c>
      <c r="C12" t="s">
        <v>93</v>
      </c>
      <c r="D12" s="6">
        <f>'Besoins'!$B$2*2</f>
        <v>2</v>
      </c>
      <c r="E12" t="s">
        <v>3</v>
      </c>
    </row>
    <row r="13">
      <c r="A13">
        <v>3</v>
      </c>
      <c r="B13" t="s">
        <v>101</v>
      </c>
      <c r="C13" t="s">
        <v>93</v>
      </c>
      <c r="D13" s="6">
        <f>'Besoins'!$B$2*0.03</f>
        <v>0.03</v>
      </c>
      <c r="E13" t="s">
        <v>19</v>
      </c>
    </row>
    <row r="14">
      <c r="A14">
        <v>3</v>
      </c>
      <c r="B14" t="s">
        <v>102</v>
      </c>
      <c r="C14" t="s">
        <v>93</v>
      </c>
      <c r="D14" s="6">
        <f>'Besoins'!$B$2*0.075</f>
        <v>0.075</v>
      </c>
      <c r="E14" t="s">
        <v>19</v>
      </c>
    </row>
    <row r="15">
      <c r="A15">
        <v>3</v>
      </c>
      <c r="B15" t="s">
        <v>103</v>
      </c>
      <c r="C15" t="s">
        <v>93</v>
      </c>
      <c r="D15" s="6">
        <f>'Besoins'!$B$2*0.075</f>
        <v>0.075</v>
      </c>
      <c r="E15" t="s">
        <v>19</v>
      </c>
    </row>
    <row r="16">
      <c r="A16">
        <v>3</v>
      </c>
      <c r="B16" t="s">
        <v>104</v>
      </c>
      <c r="C16" t="s">
        <v>93</v>
      </c>
      <c r="D16" s="6">
        <f>'Besoins'!$B$2*0.006</f>
        <v>0.006</v>
      </c>
      <c r="E16" t="s">
        <v>19</v>
      </c>
    </row>
    <row r="17">
      <c r="A17">
        <v>3</v>
      </c>
      <c r="B17" t="s">
        <v>105</v>
      </c>
      <c r="C17" t="s">
        <v>93</v>
      </c>
      <c r="D17" s="6">
        <f>'Besoins'!$B$2*0.02</f>
        <v>0.02</v>
      </c>
      <c r="E17" t="s">
        <v>19</v>
      </c>
    </row>
    <row r="18">
      <c r="A18">
        <v>2</v>
      </c>
      <c r="B18" t="s">
        <v>106</v>
      </c>
      <c r="C18" t="s">
        <v>89</v>
      </c>
      <c r="D18" s="6">
        <f>'Besoins'!$B$2*100</f>
        <v>100</v>
      </c>
      <c r="E18" t="s">
        <v>3</v>
      </c>
    </row>
    <row r="19">
      <c r="A19">
        <v>3</v>
      </c>
      <c r="B19" t="s">
        <v>107</v>
      </c>
      <c r="C19" t="s">
        <v>93</v>
      </c>
      <c r="D19" s="6">
        <f>'Besoins'!$B$2*10</f>
        <v>10</v>
      </c>
      <c r="E19" t="s">
        <v>19</v>
      </c>
    </row>
    <row r="20">
      <c r="A20">
        <v>3</v>
      </c>
      <c r="B20" t="s">
        <v>108</v>
      </c>
      <c r="C20" t="s">
        <v>109</v>
      </c>
      <c r="D20" s="6">
        <f>'Besoins'!$B$2*1</f>
        <v>1</v>
      </c>
      <c r="E20" t="s">
        <v>15</v>
      </c>
    </row>
    <row r="21">
      <c r="A21">
        <v>3</v>
      </c>
      <c r="B21" t="s">
        <v>110</v>
      </c>
      <c r="C21" t="s">
        <v>93</v>
      </c>
      <c r="D21" s="6">
        <f>'Besoins'!$B$2*1</f>
        <v>1</v>
      </c>
      <c r="E21" t="s">
        <v>19</v>
      </c>
    </row>
    <row r="22">
      <c r="A22">
        <v>3</v>
      </c>
      <c r="B22" t="s">
        <v>111</v>
      </c>
      <c r="C22" t="s">
        <v>93</v>
      </c>
      <c r="D22" s="6">
        <f>'Besoins'!$B$2*11</f>
        <v>11</v>
      </c>
      <c r="E22" t="s">
        <v>15</v>
      </c>
    </row>
    <row r="23">
      <c r="A23">
        <v>3</v>
      </c>
      <c r="B23" t="s">
        <v>112</v>
      </c>
      <c r="C23" t="s">
        <v>93</v>
      </c>
      <c r="D23" s="6">
        <f>'Besoins'!$B$2*0.06</f>
        <v>0.06</v>
      </c>
      <c r="E23" t="s">
        <v>19</v>
      </c>
    </row>
    <row r="24">
      <c r="A24">
        <v>2</v>
      </c>
      <c r="B24" t="s">
        <v>113</v>
      </c>
      <c r="C24" t="s">
        <v>89</v>
      </c>
      <c r="D24" s="6">
        <f>'Besoins'!$B$2*100</f>
        <v>100</v>
      </c>
      <c r="E24" t="s">
        <v>3</v>
      </c>
    </row>
    <row r="25">
      <c r="A25">
        <v>3</v>
      </c>
      <c r="B25" t="s">
        <v>114</v>
      </c>
      <c r="C25" t="s">
        <v>109</v>
      </c>
      <c r="D25" s="6">
        <f>'Besoins'!$B$2*1</f>
        <v>1</v>
      </c>
      <c r="E25" t="s">
        <v>3</v>
      </c>
    </row>
    <row r="26">
      <c r="A26">
        <v>3</v>
      </c>
      <c r="B26" t="s">
        <v>94</v>
      </c>
      <c r="C26" t="s">
        <v>89</v>
      </c>
      <c r="D26" s="6">
        <f>'Besoins'!$B$2*2</f>
        <v>2</v>
      </c>
      <c r="E26" t="s">
        <v>15</v>
      </c>
    </row>
    <row r="27">
      <c r="A27">
        <v>4</v>
      </c>
      <c r="B27" t="s">
        <v>95</v>
      </c>
      <c r="C27" t="s">
        <v>93</v>
      </c>
      <c r="D27" s="6">
        <f>'Besoins'!$B$2*1.96</f>
        <v>1.96</v>
      </c>
      <c r="E27" t="s">
        <v>15</v>
      </c>
    </row>
    <row r="28">
      <c r="A28">
        <v>4</v>
      </c>
      <c r="B28" t="s">
        <v>96</v>
      </c>
      <c r="C28" t="s">
        <v>93</v>
      </c>
      <c r="D28" s="6">
        <f>'Besoins'!$B$2*0.04</f>
        <v>0.04</v>
      </c>
      <c r="E28" t="s">
        <v>19</v>
      </c>
    </row>
    <row r="29">
      <c r="A29">
        <v>1</v>
      </c>
      <c r="B29" t="s">
        <v>115</v>
      </c>
      <c r="C29" t="s">
        <v>109</v>
      </c>
      <c r="D29" s="6">
        <f>'Besoins'!$B$2*200</f>
        <v>200</v>
      </c>
      <c r="E29" t="s">
        <v>3</v>
      </c>
    </row>
    <row r="30">
      <c r="A30">
        <v>1</v>
      </c>
      <c r="B30" t="s">
        <v>116</v>
      </c>
      <c r="C30" t="s">
        <v>109</v>
      </c>
      <c r="D30" s="6">
        <f>'Besoins'!$B$2*100</f>
        <v>100</v>
      </c>
      <c r="E30" t="s">
        <v>3</v>
      </c>
    </row>
    <row r="31">
      <c r="A31">
        <v>1</v>
      </c>
      <c r="B31" t="s">
        <v>117</v>
      </c>
      <c r="C31" t="s">
        <v>93</v>
      </c>
      <c r="D31" s="6">
        <f>'Besoins'!$B$2*0.073</f>
        <v>0.073</v>
      </c>
      <c r="E31" t="s">
        <v>19</v>
      </c>
    </row>
    <row r="32">
      <c r="A32">
        <v>1</v>
      </c>
      <c r="B32" t="s">
        <v>118</v>
      </c>
      <c r="C32" t="s">
        <v>93</v>
      </c>
      <c r="D32" s="6">
        <f>'Besoins'!$B$2*0.007</f>
        <v>0.007</v>
      </c>
      <c r="E32"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2">
        <v>119</v>
      </c>
      <c r="B1"/>
      <c r="C1"/>
      <c r="D1"/>
    </row>
    <row r="2">
      <c r="A2" t="str" s="12">
        <f>"GRO_CDC_149C · GRO.COMPLETS · référence : "&amp;Besoins!B3&amp;" "&amp;Besoins!C3&amp;" · multiplicateur réglable sur la feuille ""Besoins"""</f>
        <v>GRO_CDC_149C · GRO.COMPLETS · référence : 100 pc · multiplicateur réglable sur la feuille </v>
      </c>
      <c r="B2"/>
      <c r="C2"/>
      <c r="D2"/>
    </row>
    <row r="3">
      <c r="A3"/>
      <c r="B3"/>
      <c r="C3"/>
      <c r="D3"/>
    </row>
    <row r="4">
      <c r="A4" t="s" s="13">
        <v>120</v>
      </c>
      <c r="B4"/>
      <c r="C4"/>
      <c r="D4"/>
    </row>
    <row r="5">
      <c r="A5" t="s" s="14">
        <v>121</v>
      </c>
      <c r="B5" t="str" s="11">
        <f>Procedure!D2</f>
        <v>Réaliser le couscous de base — Réaliser la Fiche 149 : légumes, semoule et sauce harissa.</v>
      </c>
      <c r="C5"/>
      <c r="D5"/>
    </row>
    <row r="6">
      <c r="A6"/>
      <c r="B6" t="s">
        <v>122</v>
      </c>
      <c r="C6" s="6">
        <f>'Besoins'!$B$2*100</f>
        <v>100</v>
      </c>
      <c r="D6" t="s">
        <v>3</v>
      </c>
    </row>
    <row r="7">
      <c r="A7" t="s" s="14">
        <v>123</v>
      </c>
      <c r="B7" t="str" s="11">
        <f>Procedure!D3</f>
        <v>Préparations préliminaires — Déconditionner les merguez et les brochettes de bœuf suivant la procédure. Réserver dans des bacs GN 1/1 H 200 en polycarbonate. Couvrir et stocker au froid.</v>
      </c>
      <c r="C7"/>
      <c r="D7"/>
    </row>
    <row r="8">
      <c r="A8"/>
      <c r="B8" t="s">
        <v>124</v>
      </c>
      <c r="C8" s="6">
        <f>'Besoins'!$B$2*200</f>
        <v>200</v>
      </c>
      <c r="D8" t="s">
        <v>3</v>
      </c>
    </row>
    <row r="9">
      <c r="A9"/>
      <c r="B9" t="s">
        <v>125</v>
      </c>
      <c r="C9" s="6">
        <f>'Besoins'!$B$2*100</f>
        <v>100</v>
      </c>
      <c r="D9" t="s">
        <v>3</v>
      </c>
    </row>
    <row r="10">
      <c r="A10" t="s" s="14">
        <v>126</v>
      </c>
      <c r="B10" t="str" s="11">
        <f>Procedure!D4</f>
        <v>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127</v>
      </c>
      <c r="C11" s="6">
        <f>'Besoins'!$B$2*0.073</f>
        <v>0.073</v>
      </c>
      <c r="D11" t="s">
        <v>19</v>
      </c>
    </row>
    <row r="12">
      <c r="A12"/>
      <c r="B12" t="s">
        <v>128</v>
      </c>
      <c r="C12" s="6">
        <f>'Besoins'!$B$2*0.007</f>
        <v>0.007</v>
      </c>
      <c r="D12" t="s">
        <v>19</v>
      </c>
    </row>
    <row r="13">
      <c r="A13" t="s" s="14">
        <v>129</v>
      </c>
      <c r="B13" t="str" s="11">
        <f>Procedure!D5</f>
        <v>Dresser et servir — Servir les merguez et les brochettes de bœuf avec les éléments du couscous (Fiche 149), dans la même assiette ou séparément, avec la marga en saucière. Mettre la sauce harissa à la disposition des convives.</v>
      </c>
      <c r="C13"/>
      <c r="D13"/>
    </row>
    <row r="14">
      <c r="A14"/>
      <c r="B14"/>
      <c r="C14"/>
      <c r="D14"/>
    </row>
    <row r="15">
      <c r="A15" t="s" s="13">
        <v>130</v>
      </c>
      <c r="B15"/>
      <c r="C15"/>
      <c r="D15"/>
    </row>
    <row r="16">
      <c r="A16" t="s" s="14">
        <v>121</v>
      </c>
      <c r="B16" t="str" s="11">
        <f>Procedure!D6</f>
        <v>Mise en place du poste de travail — Vérifier les D.L.C., peser les denrées, sélectionner le matériel nécessaire. Laver et désinfecter le matériel et le poste de travail en suivant les protocoles.</v>
      </c>
      <c r="C16"/>
      <c r="D16"/>
    </row>
    <row r="17">
      <c r="A17" t="s" s="14">
        <v>123</v>
      </c>
      <c r="B17" t="str" s="11">
        <f>Procedure!D7</f>
        <v>Marquer la cuisson des légumes — Réaliser les légumes de couscous (sous-recette « Légumes de couscous »).</v>
      </c>
      <c r="C17"/>
      <c r="D17"/>
    </row>
    <row r="18">
      <c r="A18"/>
      <c r="B18" t="s">
        <v>131</v>
      </c>
      <c r="C18" s="6">
        <f>'Besoins'!$B$2*100</f>
        <v>100</v>
      </c>
      <c r="D18" t="s">
        <v>3</v>
      </c>
    </row>
    <row r="19">
      <c r="A19" t="s" s="14">
        <v>126</v>
      </c>
      <c r="B19" t="str" s="11">
        <f>Procedure!D8</f>
        <v>Cuire la semoule — Réaliser la semoule de couscous (sous-recette « Semoule de couscous nature »).</v>
      </c>
      <c r="C19"/>
      <c r="D19"/>
    </row>
    <row r="20">
      <c r="A20"/>
      <c r="B20" t="s">
        <v>132</v>
      </c>
      <c r="C20" s="6">
        <f>'Besoins'!$B$2*100</f>
        <v>100</v>
      </c>
      <c r="D20" t="s">
        <v>3</v>
      </c>
    </row>
    <row r="21">
      <c r="A21" t="s" s="14">
        <v>129</v>
      </c>
      <c r="B21" t="str" s="11">
        <f>Procedure!D9</f>
        <v>Confectionner la sauce harissa — Réaliser la harissa délayée (sous-recette « Harissa délayée au bouillon »), ou la sauce harissa maison (Fiche 201).</v>
      </c>
      <c r="C21"/>
      <c r="D21"/>
    </row>
    <row r="22">
      <c r="A22"/>
      <c r="B22" t="s">
        <v>133</v>
      </c>
      <c r="C22" s="6">
        <f>'Besoins'!$B$2*100</f>
        <v>100</v>
      </c>
      <c r="D22" t="s">
        <v>3</v>
      </c>
    </row>
    <row r="23">
      <c r="A23" t="s" s="14">
        <v>134</v>
      </c>
      <c r="B23"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3">
        <v>135</v>
      </c>
      <c r="B25"/>
      <c r="C25"/>
      <c r="D25"/>
    </row>
    <row r="26">
      <c r="A26" t="s" s="14">
        <v>121</v>
      </c>
      <c r="B26" t="str" s="11">
        <f>Procedure!D11</f>
        <v>Préparations préliminaires — Déconditionner les boîtes de concentré de tomate suivant la procédure. Débarrasser dans une calotte, filmer et stocker au froid.</v>
      </c>
      <c r="C26"/>
      <c r="D26"/>
    </row>
    <row r="27">
      <c r="A27"/>
      <c r="B27" t="s">
        <v>136</v>
      </c>
      <c r="C27" s="6">
        <f>'Besoins'!$B$2*2</f>
        <v>2</v>
      </c>
      <c r="D27" t="s">
        <v>3</v>
      </c>
    </row>
    <row r="28">
      <c r="A28" t="s" s="14">
        <v>123</v>
      </c>
      <c r="B28"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137</v>
      </c>
      <c r="C29" s="6">
        <f>'Besoins'!$B$2*20</f>
        <v>20</v>
      </c>
      <c r="D29" t="s">
        <v>15</v>
      </c>
    </row>
    <row r="30">
      <c r="A30"/>
      <c r="B30" t="str">
        <f>Besoins!B21</f>
        <v>Ail haché IQF</v>
      </c>
      <c r="C30" s="6">
        <f>Besoins!E21</f>
        <v>0.12</v>
      </c>
      <c r="D30" t="str">
        <f>Besoins!F21</f>
        <v>kg</v>
      </c>
    </row>
    <row r="31">
      <c r="A31"/>
      <c r="B31" t="str">
        <f>Besoins!B13</f>
        <v>Herbes de Provence</v>
      </c>
      <c r="C31" s="6">
        <f>Besoins!E13</f>
        <v>0.03</v>
      </c>
      <c r="D31" t="str">
        <f>Besoins!F13</f>
        <v>kg</v>
      </c>
    </row>
    <row r="32">
      <c r="A32"/>
      <c r="B32" t="str">
        <f>Besoins!B14</f>
        <v>Ras-el-hanout</v>
      </c>
      <c r="C32" s="6">
        <f>Besoins!E14</f>
        <v>0.075</v>
      </c>
      <c r="D32" t="str">
        <f>Besoins!F14</f>
        <v>kg</v>
      </c>
    </row>
    <row r="33">
      <c r="A33"/>
      <c r="B33" t="str">
        <f>Besoins!B19</f>
        <v>Gros sel de mer</v>
      </c>
      <c r="C33" s="6">
        <f>Besoins!E19</f>
        <v>0.075</v>
      </c>
      <c r="D33" t="str">
        <f>Besoins!F19</f>
        <v>kg</v>
      </c>
    </row>
    <row r="34">
      <c r="A34"/>
      <c r="B34" t="s">
        <v>128</v>
      </c>
      <c r="C34" s="6">
        <f>'Besoins'!$B$2*0.006</f>
        <v>0.006</v>
      </c>
      <c r="D34" t="s">
        <v>19</v>
      </c>
    </row>
    <row r="35">
      <c r="A35"/>
      <c r="B35" t="str">
        <f>Besoins!B11</f>
        <v>Paprika doux</v>
      </c>
      <c r="C35" s="6">
        <f>Besoins!E11</f>
        <v>0.02</v>
      </c>
      <c r="D35" t="str">
        <f>Besoins!F11</f>
        <v>kg</v>
      </c>
    </row>
    <row r="36">
      <c r="A36"/>
      <c r="B36" t="str">
        <f>Besoins!B22</f>
        <v>Légumes pour couscous surgelés</v>
      </c>
      <c r="C36" s="6">
        <f>Besoins!E22</f>
        <v>10</v>
      </c>
      <c r="D36" t="str">
        <f>Besoins!F22</f>
        <v>kg</v>
      </c>
    </row>
    <row r="37">
      <c r="A37"/>
      <c r="B37"/>
      <c r="C37"/>
      <c r="D37"/>
    </row>
    <row r="38">
      <c r="A38" t="s" s="13">
        <v>138</v>
      </c>
      <c r="B38"/>
      <c r="C38"/>
      <c r="D38"/>
    </row>
    <row r="39">
      <c r="A39" t="s" s="14">
        <v>121</v>
      </c>
      <c r="B39" t="str" s="11">
        <f>"[DISSOUDRE] "&amp;Procedure!D13</f>
        <v>[DISSOUDRE] Dissoudre la poudre dans l'eau bouillante en fouettant, suivant les recommandations du fabricant.</v>
      </c>
      <c r="C39"/>
      <c r="D39"/>
    </row>
    <row r="40">
      <c r="A40"/>
      <c r="B40" t="s">
        <v>139</v>
      </c>
      <c r="C40" s="6">
        <f>'Besoins'!$B$2*1.96</f>
        <v>1.96</v>
      </c>
      <c r="D40" t="s">
        <v>15</v>
      </c>
    </row>
    <row r="41">
      <c r="A41"/>
      <c r="B41" t="s">
        <v>140</v>
      </c>
      <c r="C41" s="6">
        <f>'Besoins'!$B$2*0.04</f>
        <v>0.04</v>
      </c>
      <c r="D41" t="s">
        <v>19</v>
      </c>
    </row>
    <row r="42">
      <c r="A42"/>
      <c r="B42"/>
      <c r="C42"/>
      <c r="D42"/>
    </row>
    <row r="43">
      <c r="A43" t="s" s="13">
        <v>141</v>
      </c>
      <c r="B43"/>
      <c r="C43"/>
      <c r="D43"/>
    </row>
    <row r="44">
      <c r="A44"/>
      <c r="B44"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3">
        <v>142</v>
      </c>
      <c r="B46"/>
      <c r="C46"/>
      <c r="D46"/>
    </row>
    <row r="47">
      <c r="A47"/>
      <c r="B47"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3">
        <v>143</v>
      </c>
      <c r="B49"/>
      <c r="C49"/>
      <c r="D49"/>
    </row>
    <row r="50">
      <c r="A50" t="s" s="14">
        <v>121</v>
      </c>
      <c r="B50" t="str" s="11">
        <f>Procedure!D16</f>
        <v>Préparations préliminaires — Dans une calotte, faire fondre le beurre.</v>
      </c>
      <c r="C50"/>
      <c r="D50"/>
    </row>
    <row r="51">
      <c r="A51"/>
      <c r="B51" t="str">
        <f>Besoins!B17</f>
        <v>Beurre doux 82% MG plaquette</v>
      </c>
      <c r="C51" s="6">
        <f>Besoins!E17</f>
        <v>1</v>
      </c>
      <c r="D51" t="str">
        <f>Besoins!F17</f>
        <v>kg</v>
      </c>
    </row>
    <row r="52">
      <c r="A52" t="s" s="14">
        <v>123</v>
      </c>
      <c r="B52"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139</v>
      </c>
      <c r="C53" s="6">
        <f>'Besoins'!$B$2*11</f>
        <v>11</v>
      </c>
      <c r="D53" t="s">
        <v>15</v>
      </c>
    </row>
    <row r="54">
      <c r="A54"/>
      <c r="B54" t="s">
        <v>127</v>
      </c>
      <c r="C54" s="6">
        <f>'Besoins'!$B$2*0.06</f>
        <v>0.06</v>
      </c>
      <c r="D54" t="s">
        <v>19</v>
      </c>
    </row>
    <row r="55">
      <c r="A55"/>
      <c r="B55" t="str">
        <f>Besoins!B18</f>
        <v>Couscous moyen sac 5kg</v>
      </c>
      <c r="C55" s="6">
        <f>Besoins!E18</f>
        <v>10</v>
      </c>
      <c r="D55" t="str">
        <f>Besoins!F18</f>
        <v>kg</v>
      </c>
    </row>
    <row r="56">
      <c r="A56"/>
      <c r="B56" t="s">
        <v>144</v>
      </c>
      <c r="C56" s="6">
        <f>'Besoins'!$B$2*1</f>
        <v>1</v>
      </c>
      <c r="D56" t="s">
        <v>15</v>
      </c>
    </row>
    <row r="57">
      <c r="A57"/>
      <c r="B57"/>
      <c r="C57"/>
      <c r="D57"/>
    </row>
    <row r="58">
      <c r="A58" t="s" s="13">
        <v>145</v>
      </c>
      <c r="B58"/>
      <c r="C58"/>
      <c r="D58"/>
    </row>
    <row r="59">
      <c r="A59" t="s" s="14">
        <v>121</v>
      </c>
      <c r="B59" t="str" s="11">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146</v>
      </c>
      <c r="C60" s="6">
        <f>'Besoins'!$B$2*1</f>
        <v>1</v>
      </c>
      <c r="D60" t="s">
        <v>3</v>
      </c>
    </row>
    <row r="61">
      <c r="A61"/>
      <c r="B61" t="s">
        <v>137</v>
      </c>
      <c r="C61" s="6">
        <f>'Besoins'!$B$2*2</f>
        <v>2</v>
      </c>
      <c r="D61" t="s">
        <v>15</v>
      </c>
    </row>
    <row r="62">
      <c r="A62"/>
      <c r="B62"/>
      <c r="C62"/>
      <c r="D62"/>
    </row>
    <row r="63">
      <c r="A63" t="s" s="16">
        <v>147</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2026-10-30T15:40:25Z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2026-10-30T15:40:25Z</dcterms:modified>
  <cp:revision>1</cp:revision>
</cp:coreProperties>
</file>