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<sst xmlns="http://schemas.openxmlformats.org/spreadsheetml/2006/main" count="151" uniqueCount="151">
  <si>
    <t>Fiche technique</t>
  </si>
  <si>
    <t>Nom</t>
  </si>
  <si>
    <t>ESTOUFFADE DE BŒUF BOURGUIGNONNE</t>
  </si>
  <si>
    <t>Code</t>
  </si>
  <si>
    <t>GRO_CDC_137</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</si>
  <si>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</si>
  <si>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</si>
  <si>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</si>
  <si>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</si>
  <si>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</si>
  <si>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</si>
  <si>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</si>
  <si>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</si>
  <si>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</si>
  <si>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</si>
  <si>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</si>
  <si>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</si>
  <si>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</si>
  <si>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</si>
  <si>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</si>
  <si>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</si>
  <si>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16:20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</si>
  <si>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</si>
  <si>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</si>
  <si>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</si>
  <si>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</si>
  <si>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</si>
  <si>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</si>
  <si>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</si>
  <si>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</si>
  <si>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</si>
  <si>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</si>
  <si>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</si>
  <si>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</si>
  <si>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</si>
  <si>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</si>
  <si>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VIN-ROUGE-CUI</t>
  </si>
  <si>
    <t>Vin rouge de cuisson (table)</t>
  </si>
  <si>
    <t>Vins et bières de cuisson</t>
  </si>
  <si>
    <t>RNME101431</t>
  </si>
  <si>
    <t>Champignons hôtel pieds morceaux boîte 5/1</t>
  </si>
  <si>
    <t>Conserves de légumes</t>
  </si>
  <si>
    <t>u</t>
  </si>
  <si>
    <t>EPI-POIVRE-NOIR</t>
  </si>
  <si>
    <t>Poivre noir moulu</t>
  </si>
  <si>
    <t>Épices en poudre et graines</t>
  </si>
  <si>
    <t>kg</t>
  </si>
  <si>
    <t>HER-BOUQUET-G</t>
  </si>
  <si>
    <t>Bouquet garni sachet dose</t>
  </si>
  <si>
    <t>Herbes aromatiques séchées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</si>
  <si>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</si>
  <si>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</si>
  <si>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</si>
  <si>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</si>
  <si>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</si>
  <si>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</si>
  <si>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</si>
  <si>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</si>
  <si>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</si>
  <si>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</si>
  <si>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</si>
  <si>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</si>
  <si>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RNM6520160</t>
  </si>
  <si>
    <t>PERSIL simple France botte</t>
  </si>
  <si>
    <t>Légumes</t>
  </si>
  <si>
    <t>bte</t>
  </si>
  <si>
    <t>SEL-GROS</t>
  </si>
  <si>
    <t>Gros sel de mer</t>
  </si>
  <si>
    <t>Sels et condiments de base</t>
  </si>
  <si>
    <t>SEL-FIN</t>
  </si>
  <si>
    <t>Sel fin de cuisine</t>
  </si>
  <si>
    <t>SUC-BLANC</t>
  </si>
  <si>
    <t>Sucre blanc cristal sac 25 kg</t>
  </si>
  <si>
    <t>Sucres et édulcorants</t>
  </si>
  <si>
    <t>RNMS00812</t>
  </si>
  <si>
    <t>Ail haché IQF</t>
  </si>
  <si>
    <t>Légumes surgelés</t>
  </si>
  <si>
    <t>RNMS00751</t>
  </si>
  <si>
    <t>Carottes en rondelles surgelées</t>
  </si>
  <si>
    <t>RNMS00780</t>
  </si>
  <si>
    <t>Oignons émincés surgelés</t>
  </si>
  <si>
    <t>RNMS00786</t>
  </si>
  <si>
    <t>Petits oignons blancs surgelés</t>
  </si>
  <si>
    <t>BOEUF-GITE</t>
  </si>
  <si>
    <t>Bœuf gîte</t>
  </si>
  <si>
    <t>Bœuf</t>
  </si>
  <si>
    <t>POITRINE-FRAICHE</t>
  </si>
  <si>
    <t>Poitrine de porc fraîche</t>
  </si>
  <si>
    <t>Porc frais</t>
  </si>
  <si>
    <t>Total</t>
  </si>
  <si>
    <t>Niveau</t>
  </si>
  <si>
    <t>Composant</t>
  </si>
  <si>
    <t>Type</t>
  </si>
  <si>
    <t>Quantité (pour 100 pc)</t>
  </si>
  <si>
    <t>recette</t>
  </si>
  <si>
    <t>Viandes collectivité</t>
  </si>
  <si>
    <t xml:space="preserve">    ↳ Bœuf gîte</t>
  </si>
  <si>
    <t>matiere</t>
  </si>
  <si>
    <t xml:space="preserve">    ↳ Vin rouge de cuisson (table)</t>
  </si>
  <si>
    <t xml:space="preserve">    ↳ Carottes en rondelles surgelées</t>
  </si>
  <si>
    <t xml:space="preserve">    ↳ CHAMPIGNONS HÔTEL PIEDS ET MORCEAUX (KG)</t>
  </si>
  <si>
    <t>Conversions diverses</t>
  </si>
  <si>
    <t xml:space="preserve">        ↳ Champignons hôtel pieds morceaux boîte 5/1</t>
  </si>
  <si>
    <t xml:space="preserve">    ↳ Fond brun de veau reconstitue (collectivite)</t>
  </si>
  <si>
    <t>Préparations de base collectivité</t>
  </si>
  <si>
    <t xml:space="preserve">    ↳ Oignons émincés surgelés</t>
  </si>
  <si>
    <t xml:space="preserve">    ↳ PETITS OIGNONS GRELOTS GLACÉS À BRUN ET À BLANC</t>
  </si>
  <si>
    <t>Garnitures et légumes collectivité</t>
  </si>
  <si>
    <t xml:space="preserve">        ↳ Petits oignons blancs surgelés</t>
  </si>
  <si>
    <t xml:space="preserve">        ↳ Eau (robinet - moy. France 2026)</t>
  </si>
  <si>
    <t xml:space="preserve">        ↳ Beurre doux 82% MG plaquette</t>
  </si>
  <si>
    <t xml:space="preserve">        ↳ Fonds Brun Lié (Knorr Professional)</t>
  </si>
  <si>
    <t xml:space="preserve">        ↳ Sucre blanc cristal sac 25 kg</t>
  </si>
  <si>
    <t xml:space="preserve">        ↳ Sel fin de cuisine</t>
  </si>
  <si>
    <t xml:space="preserve">    ↳ Poitrine de porc fraîche</t>
  </si>
  <si>
    <t xml:space="preserve">    ↳ Ail haché IQF</t>
  </si>
  <si>
    <t xml:space="preserve">    ↳ Farine de blé T55</t>
  </si>
  <si>
    <t xml:space="preserve">    ↳ Bouquet garni sachet dose</t>
  </si>
  <si>
    <t xml:space="preserve">    ↳ PERSIL PLAT (KG)</t>
  </si>
  <si>
    <t xml:space="preserve">        ↳ PERSIL simple France botte</t>
  </si>
  <si>
    <t xml:space="preserve">    ↳ Gros sel de mer</t>
  </si>
  <si>
    <t xml:space="preserve">    ↳ Huile de tournesol raffinée vrac</t>
  </si>
  <si>
    <t xml:space="preserve">    ↳ Poivre noir moulu</t>
  </si>
  <si>
    <t>Recette</t>
  </si>
  <si>
    <t>#</t>
  </si>
  <si>
    <t>Verbe</t>
  </si>
  <si>
    <t>Étape</t>
  </si>
  <si>
    <t>Précision technique</t>
  </si>
  <si>
    <t>Durée</t>
  </si>
  <si>
    <t>Dresser et servir — Servez à l'assiette deux morceaux de viande et de la garniture. Nappez de sauce et persillez au départ de l'assiette.</t>
  </si>
  <si>
    <t>Fond brun de veau reconstitue (collectivite)</t>
  </si>
  <si>
    <t>DISSOUDRE</t>
  </si>
  <si>
    <t>Délayer la poudre dans l'eau froide en fouettant, puis porter à ébullition en remuant régulièrement.</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</si>
  <si>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</si>
  <si>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</si>
  <si>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</si>
  <si>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ESTOUFFADE DE BŒUF BOURGUIGNONNE</t>
  </si>
  <si>
    <t>ESTOUFFADE DE BŒUF BOURGUIGNONNE  GRO_CDC_137</t>
  </si>
  <si>
    <t>1.</t>
  </si>
  <si>
    <t>2.</t>
  </si>
  <si>
    <t>3.</t>
  </si>
  <si>
    <t xml:space="preserve">    Fond brun de veau reconstitue (collectivite)</t>
  </si>
  <si>
    <t>4.</t>
  </si>
  <si>
    <t xml:space="preserve">    PETITS OIGNONS GRELOTS GLACÉS À BRUN ET À BLANC</t>
  </si>
  <si>
    <t xml:space="preserve">    CHAMPIGNONS HÔTEL PIEDS ET MORCEAUX (KG) (conv.)</t>
  </si>
  <si>
    <t>5.</t>
  </si>
  <si>
    <t>6.</t>
  </si>
  <si>
    <t>7.</t>
  </si>
  <si>
    <t xml:space="preserve">    PERSIL PLAT (KG) (conv.)</t>
  </si>
  <si>
    <t>↳ Fond brun de veau reconstitue (collectivite)  GRO-FOND-VEAU</t>
  </si>
  <si>
    <t>↳ PETITS OIGNONS GRELOTS GLACÉS À BRUN ET À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</si>
</sst>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317.53771</v>
      </c>
    </row>
    <row r="12">
      <c r="A12" t="s" s="3">
        <v>17</v>
      </c>
      <c r="B12" s="4">
        <v>3.1753771</v>
      </c>
    </row>
    <row r="13">
      <c r="A13"/>
      <c r="B13"/>
    </row>
    <row r="14">
      <c r="A14" t="s" s="5">
        <v>18</v>
      </c>
      <c r="B14" t="s" s="5">
        <v>15</v>
      </c>
    </row>
    <row r="15">
      <c r="A15" t="s" s="5">
        <v>19</v>
      </c>
      <c r="B15" s="6">
        <v>317.53771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9.75</v>
      </c>
      <c r="E7" s="11">
        <f>D7*$B$2</f>
        <v>9.75</v>
      </c>
      <c r="F7" t="s">
        <v>35</v>
      </c>
      <c r="G7" s="4">
        <f>E7*0.0043</f>
        <v>0.041925</v>
      </c>
    </row>
    <row r="8">
      <c r="A8" t="s">
        <v>36</v>
      </c>
      <c r="B8" t="s">
        <v>37</v>
      </c>
      <c r="C8" t="s">
        <v>38</v>
      </c>
      <c r="D8" s="9">
        <v>6</v>
      </c>
      <c r="E8" s="11">
        <f>D8*$B$2</f>
        <v>6</v>
      </c>
      <c r="F8" t="s">
        <v>35</v>
      </c>
      <c r="G8" s="4">
        <f>E8*2.6</f>
        <v>15.6</v>
      </c>
    </row>
    <row r="9">
      <c r="A9" t="s">
        <v>39</v>
      </c>
      <c r="B9" t="s">
        <v>40</v>
      </c>
      <c r="C9" t="s">
        <v>41</v>
      </c>
      <c r="D9" s="9">
        <v>1</v>
      </c>
      <c r="E9" s="11">
        <f>D9*$B$2</f>
        <v>1</v>
      </c>
      <c r="F9" t="s">
        <v>42</v>
      </c>
      <c r="G9" s="4">
        <f>E9*16.12</f>
        <v>16.12</v>
      </c>
    </row>
    <row r="10">
      <c r="A10" t="s">
        <v>43</v>
      </c>
      <c r="B10" t="s">
        <v>44</v>
      </c>
      <c r="C10" t="s">
        <v>45</v>
      </c>
      <c r="D10" s="9">
        <v>0.007</v>
      </c>
      <c r="E10" s="11">
        <f>D10*$B$2</f>
        <v>0.007</v>
      </c>
      <c r="F10" t="s">
        <v>46</v>
      </c>
      <c r="G10" s="4">
        <f>E10*12.5</f>
        <v>0.0875</v>
      </c>
    </row>
    <row r="11">
      <c r="A11" t="s">
        <v>47</v>
      </c>
      <c r="B11" t="s">
        <v>48</v>
      </c>
      <c r="C11" t="s">
        <v>49</v>
      </c>
      <c r="D11" s="9">
        <v>0.051</v>
      </c>
      <c r="E11" s="11">
        <f>D11*$B$2</f>
        <v>0.051</v>
      </c>
      <c r="F11" t="s">
        <v>46</v>
      </c>
      <c r="G11" s="4">
        <f>E11*14</f>
        <v>0.714</v>
      </c>
    </row>
    <row r="12">
      <c r="A12" t="s">
        <v>50</v>
      </c>
      <c r="B12" t="s">
        <v>51</v>
      </c>
      <c r="C12" t="s">
        <v>52</v>
      </c>
      <c r="D12" s="9">
        <v>0.5</v>
      </c>
      <c r="E12" s="11">
        <f>D12*$B$2</f>
        <v>0.5</v>
      </c>
      <c r="F12" t="s">
        <v>46</v>
      </c>
      <c r="G12" s="4">
        <f>E12*0.56</f>
        <v>0.28</v>
      </c>
    </row>
    <row r="13">
      <c r="A13" t="s">
        <v>53</v>
      </c>
      <c r="B13" t="s">
        <v>54</v>
      </c>
      <c r="C13" t="s">
        <v>55</v>
      </c>
      <c r="D13" s="9">
        <v>0.25</v>
      </c>
      <c r="E13" s="11">
        <f>D13*$B$2</f>
        <v>0.25</v>
      </c>
      <c r="F13" t="s">
        <v>46</v>
      </c>
      <c r="G13" s="4">
        <f>E13*19.69</f>
        <v>4.9225</v>
      </c>
    </row>
    <row r="14">
      <c r="A14" t="s">
        <v>56</v>
      </c>
      <c r="B14" t="s">
        <v>57</v>
      </c>
      <c r="C14" t="s">
        <v>58</v>
      </c>
      <c r="D14" s="9">
        <v>0.5</v>
      </c>
      <c r="E14" s="11">
        <f>D14*$B$2</f>
        <v>0.5</v>
      </c>
      <c r="F14" t="s">
        <v>35</v>
      </c>
      <c r="G14" s="4">
        <f>E14*1.05</f>
        <v>0.525</v>
      </c>
    </row>
    <row r="15">
      <c r="A15" t="s">
        <v>59</v>
      </c>
      <c r="B15" t="s">
        <v>60</v>
      </c>
      <c r="C15" t="s">
        <v>61</v>
      </c>
      <c r="D15" s="9">
        <v>0.15</v>
      </c>
      <c r="E15" s="11">
        <f>D15*$B$2</f>
        <v>0.15</v>
      </c>
      <c r="F15" t="s">
        <v>46</v>
      </c>
      <c r="G15" s="4">
        <f>E15*5.2</f>
        <v>0.78</v>
      </c>
    </row>
    <row r="16">
      <c r="A16" t="s">
        <v>62</v>
      </c>
      <c r="B16" t="s">
        <v>63</v>
      </c>
      <c r="C16" t="s">
        <v>64</v>
      </c>
      <c r="D16" s="9">
        <v>3</v>
      </c>
      <c r="E16" s="11">
        <f>D16*$B$2</f>
        <v>3</v>
      </c>
      <c r="F16" t="s">
        <v>65</v>
      </c>
      <c r="G16" s="4">
        <f>E16*0.45</f>
        <v>1.35</v>
      </c>
    </row>
    <row r="17">
      <c r="A17" t="s">
        <v>66</v>
      </c>
      <c r="B17" t="s">
        <v>67</v>
      </c>
      <c r="C17" t="s">
        <v>68</v>
      </c>
      <c r="D17" s="9">
        <v>0.073</v>
      </c>
      <c r="E17" s="11">
        <f>D17*$B$2</f>
        <v>0.073</v>
      </c>
      <c r="F17" t="s">
        <v>46</v>
      </c>
      <c r="G17" s="4">
        <f>E17*0.42</f>
        <v>0.03066</v>
      </c>
    </row>
    <row r="18">
      <c r="A18" t="s">
        <v>69</v>
      </c>
      <c r="B18" t="s">
        <v>70</v>
      </c>
      <c r="C18" t="s">
        <v>68</v>
      </c>
      <c r="D18" s="9">
        <v>0.0075</v>
      </c>
      <c r="E18" s="11">
        <f>D18*$B$2</f>
        <v>0.0075</v>
      </c>
      <c r="F18" t="s">
        <v>46</v>
      </c>
      <c r="G18" s="4">
        <f>E18*0.35</f>
        <v>0.002625</v>
      </c>
    </row>
    <row r="19">
      <c r="A19" t="s">
        <v>71</v>
      </c>
      <c r="B19" t="s">
        <v>72</v>
      </c>
      <c r="C19" t="s">
        <v>73</v>
      </c>
      <c r="D19" s="9">
        <v>0.075</v>
      </c>
      <c r="E19" s="11">
        <f>D19*$B$2</f>
        <v>0.075</v>
      </c>
      <c r="F19" t="s">
        <v>46</v>
      </c>
      <c r="G19" s="4">
        <f>E19*0.82</f>
        <v>0.0615</v>
      </c>
    </row>
    <row r="20">
      <c r="A20" t="s">
        <v>74</v>
      </c>
      <c r="B20" t="s">
        <v>75</v>
      </c>
      <c r="C20" t="s">
        <v>76</v>
      </c>
      <c r="D20" s="9">
        <v>0.2</v>
      </c>
      <c r="E20" s="11">
        <f>D20*$B$2</f>
        <v>0.2</v>
      </c>
      <c r="F20" t="s">
        <v>46</v>
      </c>
      <c r="G20" s="4">
        <f>E20*9.26</f>
        <v>1.852</v>
      </c>
    </row>
    <row r="21">
      <c r="A21" t="s">
        <v>77</v>
      </c>
      <c r="B21" t="s">
        <v>78</v>
      </c>
      <c r="C21" t="s">
        <v>76</v>
      </c>
      <c r="D21" s="9">
        <v>2</v>
      </c>
      <c r="E21" s="11">
        <f>D21*$B$2</f>
        <v>2</v>
      </c>
      <c r="F21" t="s">
        <v>46</v>
      </c>
      <c r="G21" s="4">
        <f>E21*2.17</f>
        <v>4.34</v>
      </c>
    </row>
    <row r="22">
      <c r="A22" t="s">
        <v>79</v>
      </c>
      <c r="B22" t="s">
        <v>80</v>
      </c>
      <c r="C22" t="s">
        <v>76</v>
      </c>
      <c r="D22" s="9">
        <v>2</v>
      </c>
      <c r="E22" s="11">
        <f>D22*$B$2</f>
        <v>2</v>
      </c>
      <c r="F22" t="s">
        <v>46</v>
      </c>
      <c r="G22" s="4">
        <f>E22*3.89</f>
        <v>7.78</v>
      </c>
    </row>
    <row r="23">
      <c r="A23" t="s">
        <v>81</v>
      </c>
      <c r="B23" t="s">
        <v>82</v>
      </c>
      <c r="C23" t="s">
        <v>76</v>
      </c>
      <c r="D23" s="9">
        <v>3</v>
      </c>
      <c r="E23" s="11">
        <f>D23*$B$2</f>
        <v>3</v>
      </c>
      <c r="F23" t="s">
        <v>46</v>
      </c>
      <c r="G23" s="4">
        <f>E23*3.85</f>
        <v>11.55</v>
      </c>
    </row>
    <row r="24">
      <c r="A24" t="s">
        <v>83</v>
      </c>
      <c r="B24" t="s">
        <v>84</v>
      </c>
      <c r="C24" t="s">
        <v>85</v>
      </c>
      <c r="D24" s="9">
        <v>16</v>
      </c>
      <c r="E24" s="11">
        <f>D24*$B$2</f>
        <v>16</v>
      </c>
      <c r="F24" t="s">
        <v>46</v>
      </c>
      <c r="G24" s="4">
        <f>E24*14.5</f>
        <v>232</v>
      </c>
    </row>
    <row r="25">
      <c r="A25" t="s">
        <v>86</v>
      </c>
      <c r="B25" t="s">
        <v>87</v>
      </c>
      <c r="C25" t="s">
        <v>88</v>
      </c>
      <c r="D25" s="9">
        <v>3</v>
      </c>
      <c r="E25" s="11">
        <f>D25*$B$2</f>
        <v>3</v>
      </c>
      <c r="F25" t="s">
        <v>46</v>
      </c>
      <c r="G25" s="4">
        <f>E25*6.5</f>
        <v>19.5</v>
      </c>
    </row>
    <row r="26">
      <c r="A26"/>
      <c r="B26"/>
      <c r="C26"/>
      <c r="D26"/>
      <c r="E26"/>
      <c r="F26" t="s" s="3">
        <v>89</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90</v>
      </c>
      <c r="B1" t="s" s="2">
        <v>91</v>
      </c>
      <c r="C1" t="s" s="2">
        <v>92</v>
      </c>
      <c r="D1" t="s" s="2">
        <v>93</v>
      </c>
      <c r="E1" t="s" s="2">
        <v>30</v>
      </c>
      <c r="F1" t="s" s="2">
        <v>5</v>
      </c>
    </row>
    <row r="2">
      <c r="A2">
        <v>0</v>
      </c>
      <c r="B2" t="s">
        <v>2</v>
      </c>
      <c r="C2" t="s">
        <v>94</v>
      </c>
      <c r="D2" s="11">
        <v>100</v>
      </c>
      <c r="E2" t="s">
        <v>25</v>
      </c>
      <c r="F2" t="s">
        <v>95</v>
      </c>
    </row>
    <row r="3">
      <c r="A3">
        <v>1</v>
      </c>
      <c r="B3" t="s">
        <v>96</v>
      </c>
      <c r="C3" t="s">
        <v>97</v>
      </c>
      <c r="D3" s="11">
        <v>16</v>
      </c>
      <c r="E3" t="s">
        <v>46</v>
      </c>
      <c r="F3" t="s">
        <v>85</v>
      </c>
    </row>
    <row r="4">
      <c r="A4">
        <v>1</v>
      </c>
      <c r="B4" t="s">
        <v>98</v>
      </c>
      <c r="C4" t="s">
        <v>97</v>
      </c>
      <c r="D4" s="11">
        <v>6</v>
      </c>
      <c r="E4" t="s">
        <v>35</v>
      </c>
      <c r="F4" t="s">
        <v>38</v>
      </c>
    </row>
    <row r="5">
      <c r="A5">
        <v>1</v>
      </c>
      <c r="B5" t="s">
        <v>99</v>
      </c>
      <c r="C5" t="s">
        <v>97</v>
      </c>
      <c r="D5" s="11">
        <v>2</v>
      </c>
      <c r="E5" t="s">
        <v>46</v>
      </c>
      <c r="F5" t="s">
        <v>76</v>
      </c>
    </row>
    <row r="6">
      <c r="A6">
        <v>1</v>
      </c>
      <c r="B6" t="s">
        <v>100</v>
      </c>
      <c r="C6" t="s">
        <v>94</v>
      </c>
      <c r="D6" s="11">
        <v>2.3</v>
      </c>
      <c r="E6" t="s">
        <v>46</v>
      </c>
      <c r="F6" t="s">
        <v>101</v>
      </c>
    </row>
    <row r="7">
      <c r="A7">
        <v>2</v>
      </c>
      <c r="B7" t="s">
        <v>102</v>
      </c>
      <c r="C7" t="s">
        <v>97</v>
      </c>
      <c r="D7" s="11">
        <v>1</v>
      </c>
      <c r="E7" t="s">
        <v>42</v>
      </c>
      <c r="F7" t="s">
        <v>41</v>
      </c>
    </row>
    <row r="8">
      <c r="A8">
        <v>1</v>
      </c>
      <c r="B8" t="s">
        <v>103</v>
      </c>
      <c r="C8" t="s">
        <v>94</v>
      </c>
      <c r="D8" s="11">
        <v>10</v>
      </c>
      <c r="E8" t="s">
        <v>35</v>
      </c>
      <c r="F8" t="s">
        <v>104</v>
      </c>
    </row>
    <row r="9">
      <c r="A9">
        <v>1</v>
      </c>
      <c r="B9" t="s">
        <v>105</v>
      </c>
      <c r="C9" t="s">
        <v>97</v>
      </c>
      <c r="D9" s="11">
        <v>2</v>
      </c>
      <c r="E9" t="s">
        <v>46</v>
      </c>
      <c r="F9" t="s">
        <v>76</v>
      </c>
    </row>
    <row r="10">
      <c r="A10">
        <v>1</v>
      </c>
      <c r="B10" t="s">
        <v>106</v>
      </c>
      <c r="C10" t="s">
        <v>94</v>
      </c>
      <c r="D10" s="11">
        <v>75</v>
      </c>
      <c r="E10" t="s">
        <v>25</v>
      </c>
      <c r="F10" t="s">
        <v>107</v>
      </c>
    </row>
    <row r="11">
      <c r="A11">
        <v>2</v>
      </c>
      <c r="B11" t="s">
        <v>108</v>
      </c>
      <c r="C11" t="s">
        <v>97</v>
      </c>
      <c r="D11" s="11">
        <v>3</v>
      </c>
      <c r="E11" t="s">
        <v>46</v>
      </c>
      <c r="F11" t="s">
        <v>76</v>
      </c>
    </row>
    <row r="12">
      <c r="A12">
        <v>2</v>
      </c>
      <c r="B12" t="s">
        <v>109</v>
      </c>
      <c r="C12" t="s">
        <v>97</v>
      </c>
      <c r="D12" s="11">
        <v>9.75</v>
      </c>
      <c r="E12" t="s">
        <v>35</v>
      </c>
      <c r="F12" t="s">
        <v>34</v>
      </c>
    </row>
    <row r="13">
      <c r="A13">
        <v>2</v>
      </c>
      <c r="B13" t="s">
        <v>110</v>
      </c>
      <c r="C13" t="s">
        <v>97</v>
      </c>
      <c r="D13" s="11">
        <v>0.15</v>
      </c>
      <c r="E13" t="s">
        <v>46</v>
      </c>
      <c r="F13" t="s">
        <v>61</v>
      </c>
    </row>
    <row r="14">
      <c r="A14">
        <v>2</v>
      </c>
      <c r="B14" t="s">
        <v>111</v>
      </c>
      <c r="C14" t="s">
        <v>97</v>
      </c>
      <c r="D14" s="11">
        <v>0.25</v>
      </c>
      <c r="E14" t="s">
        <v>46</v>
      </c>
      <c r="F14" t="s">
        <v>55</v>
      </c>
    </row>
    <row r="15">
      <c r="A15">
        <v>2</v>
      </c>
      <c r="B15" t="s">
        <v>112</v>
      </c>
      <c r="C15" t="s">
        <v>97</v>
      </c>
      <c r="D15" s="11">
        <v>0.075</v>
      </c>
      <c r="E15" t="s">
        <v>46</v>
      </c>
      <c r="F15" t="s">
        <v>73</v>
      </c>
    </row>
    <row r="16">
      <c r="A16">
        <v>2</v>
      </c>
      <c r="B16" t="s">
        <v>113</v>
      </c>
      <c r="C16" t="s">
        <v>97</v>
      </c>
      <c r="D16" s="11">
        <v>0.008</v>
      </c>
      <c r="E16" t="s">
        <v>46</v>
      </c>
      <c r="F16" t="s">
        <v>68</v>
      </c>
    </row>
    <row r="17">
      <c r="A17">
        <v>1</v>
      </c>
      <c r="B17" t="s">
        <v>114</v>
      </c>
      <c r="C17" t="s">
        <v>97</v>
      </c>
      <c r="D17" s="11">
        <v>3</v>
      </c>
      <c r="E17" t="s">
        <v>46</v>
      </c>
      <c r="F17" t="s">
        <v>88</v>
      </c>
    </row>
    <row r="18">
      <c r="A18">
        <v>1</v>
      </c>
      <c r="B18" t="s">
        <v>115</v>
      </c>
      <c r="C18" t="s">
        <v>97</v>
      </c>
      <c r="D18" s="11">
        <v>0.2</v>
      </c>
      <c r="E18" t="s">
        <v>46</v>
      </c>
      <c r="F18" t="s">
        <v>76</v>
      </c>
    </row>
    <row r="19">
      <c r="A19">
        <v>1</v>
      </c>
      <c r="B19" t="s">
        <v>116</v>
      </c>
      <c r="C19" t="s">
        <v>97</v>
      </c>
      <c r="D19" s="11">
        <v>0.5</v>
      </c>
      <c r="E19" t="s">
        <v>46</v>
      </c>
      <c r="F19" t="s">
        <v>52</v>
      </c>
    </row>
    <row r="20">
      <c r="A20">
        <v>1</v>
      </c>
      <c r="B20" t="s">
        <v>117</v>
      </c>
      <c r="C20" t="s">
        <v>97</v>
      </c>
      <c r="D20" s="11">
        <v>0.051</v>
      </c>
      <c r="E20" t="s">
        <v>46</v>
      </c>
      <c r="F20" t="s">
        <v>49</v>
      </c>
    </row>
    <row r="21">
      <c r="A21">
        <v>1</v>
      </c>
      <c r="B21" t="s">
        <v>118</v>
      </c>
      <c r="C21" t="s">
        <v>94</v>
      </c>
      <c r="D21" s="11">
        <v>0.3</v>
      </c>
      <c r="E21" t="s">
        <v>46</v>
      </c>
      <c r="F21" t="s">
        <v>101</v>
      </c>
    </row>
    <row r="22">
      <c r="A22">
        <v>2</v>
      </c>
      <c r="B22" t="s">
        <v>119</v>
      </c>
      <c r="C22" t="s">
        <v>97</v>
      </c>
      <c r="D22" s="11">
        <v>3</v>
      </c>
      <c r="E22" t="s">
        <v>65</v>
      </c>
      <c r="F22" t="s">
        <v>64</v>
      </c>
    </row>
    <row r="23">
      <c r="A23">
        <v>1</v>
      </c>
      <c r="B23" t="s">
        <v>120</v>
      </c>
      <c r="C23" t="s">
        <v>97</v>
      </c>
      <c r="D23" s="11">
        <v>0.073</v>
      </c>
      <c r="E23" t="s">
        <v>46</v>
      </c>
      <c r="F23" t="s">
        <v>68</v>
      </c>
    </row>
    <row r="24">
      <c r="A24">
        <v>1</v>
      </c>
      <c r="B24" t="s">
        <v>121</v>
      </c>
      <c r="C24" t="s">
        <v>97</v>
      </c>
      <c r="D24" s="11">
        <v>0.5</v>
      </c>
      <c r="E24" t="s">
        <v>35</v>
      </c>
      <c r="F24" t="s">
        <v>58</v>
      </c>
    </row>
    <row r="25">
      <c r="A25">
        <v>1</v>
      </c>
      <c r="B25" t="s">
        <v>122</v>
      </c>
      <c r="C25" t="s">
        <v>97</v>
      </c>
      <c r="D25" s="11">
        <v>0.007</v>
      </c>
      <c r="E25" t="s">
        <v>46</v>
      </c>
      <c r="F25"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123</v>
      </c>
      <c r="B1" t="s" s="2">
        <v>124</v>
      </c>
      <c r="C1" t="s" s="2">
        <v>125</v>
      </c>
      <c r="D1" t="s" s="2">
        <v>126</v>
      </c>
      <c r="E1" t="s" s="2">
        <v>127</v>
      </c>
      <c r="F1" t="s" s="2">
        <v>128</v>
      </c>
    </row>
    <row r="2">
      <c r="A2" t="s">
        <v>2</v>
      </c>
      <c r="B2">
        <v>1</v>
      </c>
      <c r="C2"/>
      <c r="D2" t="inlineStr" s="13">
        <is>
          <t>Mise en place du poste de travail — Vérifiez les DLC, pesez les denrées, sélectionnez le matériel nécessaire. Lavez et désinfectez le matériel et le poste de travail en suivant les protocoles.</t>
        </is>
      </c>
      <c r="E2" t="s" s="13"/>
      <c r="F2"/>
    </row>
    <row r="3">
      <c r="A3" t="s">
        <v>2</v>
      </c>
      <c r="B3">
        <v>2</v>
      </c>
      <c r="C3"/>
      <c r="D3" t="inlineStr" s="13">
        <is>
          <t>Préparations préliminaires — Déconditionnez la viande suivant la procédure. Réservez au froid dans un bac GN 2/1 en polycarbonate muni d'une grille égouttoir et d'un couvercle. Déconditionnez la boîte de champignons suivant la procédure. Égouttez les champignons dans un bac GN 1/1 H 65 perforé. Récupérez le jus des champignons dans une calotte. Lavez, désinfectez et hachez le persil au cutter. Réservez au froid dans une calotte filmée.</t>
        </is>
      </c>
      <c r="E3" t="s" s="13"/>
      <c r="F3"/>
    </row>
    <row r="4">
      <c r="A4" t="s">
        <v>2</v>
      </c>
      <c r="B4">
        <v>3</v>
      </c>
      <c r="C4"/>
      <c r="D4" t="inlineStr" s="13">
        <is>
          <t>Marquer la cuisson de l'estouffade — Préchauffez le four sur la position chaleur sèche à +250°C. Mettez les morceaux de viande sur une épaisseur dans des bacs GN 1/1 H 65 perforés. Étagez les bacs sur l'échelle de cuisson, avec un bac au bas de l'échelle pour récupérer les graisses de cuisson. Enfournez et saisissez la viande au four durant 5 à 7 minutes. Pendant ce temps, dans la sauteuse, faites revenir à l'huile les oignons émincés et les carottes. Décantez les oignons et les carottes dans un bac GN 1/1 H 100 perforé pour égoutter la graisse de cuisson. Éliminez l'huile de rissolage et les particules carbonisées de la sauteuse. Déposez dans la sauteuse la viande saisie, les oignons et les carottes revenus, l'ail et le bouquet garni. Singez avec la farine. Mélangez bien tous les éléments pour les enrober de farine. Laissez cuire la farine. Piquez la sonde de cuisson au cœur d'un morceau de viande. Mouillez avec le vin rouge. Portez à ébullition et flambez le vin afin de lui retirer son acidité. Ajoutez le fond brun clair. Portez à ébullition. Salez et poivrez. Réduisez la source de chaleur et laissez cuire pendant 4 heures minimum (durée portée au-delà du texte source, bœuf de 2e catégorie -- ajustement Palika 2026-09-18). Atteignez la température à cœur de +95/97°C.</t>
        </is>
      </c>
      <c r="E4" t="s" s="13"/>
      <c r="F4"/>
    </row>
    <row r="5">
      <c r="A5" t="s">
        <v>2</v>
      </c>
      <c r="B5">
        <v>4</v>
      </c>
      <c r="C5"/>
      <c r="D5" t="inlineStr" s="13">
        <is>
          <t>Préparer la garniture — Glacez les petits oignons grelots (voir la recette au chapitre des légumes). Taillez la poitrine fraîche en petits lardons. Mettez les lardons dans un bac GN 1/1 H 65 perforé. Cuisez les lardons au four réglé sur la position vapeur pendant 5 minutes. Passez les champignons au four réglé sur la position vapeur pendant 3 minutes.</t>
        </is>
      </c>
      <c r="E5" t="s" s="13"/>
      <c r="F5"/>
    </row>
    <row r="6">
      <c r="A6" t="s">
        <v>2</v>
      </c>
      <c r="B6">
        <v>5</v>
      </c>
      <c r="C6"/>
      <c r="D6" t="inlineStr" s="13">
        <is>
          <t>Décanter l'estouffade — Décantez les morceaux de bœuf dans 4 bacs GN 1/1 H 100. Répartissez la garniture sur la viande. Réservez au chaud en attente de finition.</t>
        </is>
      </c>
      <c r="E6" t="s" s="13"/>
      <c r="F6"/>
    </row>
    <row r="7">
      <c r="A7" t="s">
        <v>2</v>
      </c>
      <c r="B7">
        <v>6</v>
      </c>
      <c r="C7"/>
      <c r="D7" t="inlineStr" s="13">
        <is>
          <t>Terminer la préparation de l'estouffade — Au besoin, réduisez le fond de cuisson de l'estouffade. Dépouillez et dégraissez la surface. Vérifiez l'assaisonnement et la consistance de la sauce. Répartissez la sauce sur la viande. Agitez les bacs d'un mouvement circulaire de façon à lier tous les éléments. Respectez la procédure de fin de cuisson. Couvrez et stockez en armoire chaude. Maintenez à la température de +63°C en attente de consommation.</t>
        </is>
      </c>
      <c r="E7" t="s" s="13"/>
      <c r="F7"/>
    </row>
    <row r="8">
      <c r="A8" t="s">
        <v>2</v>
      </c>
      <c r="B8">
        <v>7</v>
      </c>
      <c r="C8"/>
      <c r="D8" t="s" s="13">
        <v>129</v>
      </c>
      <c r="E8" t="s" s="13"/>
      <c r="F8"/>
    </row>
    <row r="9">
      <c r="A9" t="s">
        <v>130</v>
      </c>
      <c r="B9">
        <v>1</v>
      </c>
      <c r="C9" t="s">
        <v>131</v>
      </c>
      <c r="D9" t="s" s="13">
        <v>132</v>
      </c>
      <c r="E9" t="s" s="13"/>
      <c r="F9"/>
    </row>
    <row r="10">
      <c r="A10" t="s">
        <v>133</v>
      </c>
      <c r="B10">
        <v>1</v>
      </c>
      <c r="C10"/>
      <c r="D10" t="inlineStr" s="13">
        <is>
          <t>Mise en place du poste de travail — Verifier les DLC, peser les denrees, selectionner le materiel necessaire. Laver et desinfecter le materiel et le poste de travail en suivant les protocoles.</t>
        </is>
      </c>
      <c r="E10" t="s" s="13"/>
      <c r="F10"/>
    </row>
    <row r="11">
      <c r="A11" t="s">
        <v>133</v>
      </c>
      <c r="B11">
        <v>2</v>
      </c>
      <c r="C11"/>
      <c r="D11" t="s" s="13">
        <v>134</v>
      </c>
      <c r="E11" t="s" s="13"/>
      <c r="F11"/>
    </row>
    <row r="12">
      <c r="A12" t="s">
        <v>133</v>
      </c>
      <c r="B12">
        <v>3</v>
      </c>
      <c r="C12"/>
      <c r="D12"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3"/>
      <c r="F12"/>
    </row>
    <row r="13">
      <c r="A13" t="s">
        <v>133</v>
      </c>
      <c r="B13">
        <v>4</v>
      </c>
      <c r="C13"/>
      <c r="D13" t="s" s="13">
        <v>135</v>
      </c>
      <c r="E13" t="s" s="13"/>
      <c r="F13"/>
    </row>
    <row r="14">
      <c r="A14" t="s">
        <v>133</v>
      </c>
      <c r="B14">
        <v>5</v>
      </c>
      <c r="C14"/>
      <c r="D14"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3"/>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136</v>
      </c>
      <c r="B1"/>
      <c r="C1"/>
      <c r="D1"/>
    </row>
    <row r="2">
      <c r="A2" t="str" s="14">
        <f>"GRO_CDC_137 · GRO.VIANDES · référence : "&amp;Besoins!B3&amp;" "&amp;Besoins!C3&amp;" · multiplicateur réglable sur la feuille ""Besoins"""</f>
        <v>GRO_CDC_137 · GRO.VIANDES · référence : 100 pc · multiplicateur réglable sur la feuille </v>
      </c>
      <c r="B2"/>
      <c r="C2"/>
      <c r="D2"/>
    </row>
    <row r="3">
      <c r="A3"/>
      <c r="B3"/>
      <c r="C3"/>
      <c r="D3"/>
    </row>
    <row r="4">
      <c r="A4" t="s" s="15">
        <v>137</v>
      </c>
      <c r="B4"/>
      <c r="C4"/>
      <c r="D4"/>
    </row>
    <row r="5">
      <c r="A5" t="s" s="16">
        <v>138</v>
      </c>
      <c r="B5" t="str" s="13">
        <f>Procedure!D2</f>
        <v>Mise en place du poste de travail — Vérifiez les DLC, pesez les denrées, sélectionnez le matériel nécessaire. Lavez et désinfectez le matériel et le poste de travail en suivant les protocoles.</v>
      </c>
      <c r="C5"/>
      <c r="D5"/>
    </row>
    <row r="6">
      <c r="A6" t="s" s="16">
        <v>139</v>
      </c>
      <c r="B6" t="str" s="13">
        <f>Procedure!D3</f>
        <v>Préparations préliminaires — Déconditionnez la viande suivant la procédure. Réservez au froid dans un bac GN 2/1 en polycarbonate muni d'une grille égouttoir et d'un couvercle. Déconditionnez la boîte de champignons suivant la procédure. Égouttez les champignons dans un bac GN 1/1 H 65 perforé. Récupérez le jus des champignons dans une calotte. Lavez, désinfectez et hachez le persil au cutter. Réservez au froid dans une calotte filmée.</v>
      </c>
      <c r="C6"/>
      <c r="D6"/>
    </row>
    <row r="7">
      <c r="A7"/>
      <c r="B7" t="str">
        <f>Besoins!B24</f>
        <v>Bœuf gîte</v>
      </c>
      <c r="C7" s="11">
        <f>Besoins!E24</f>
        <v>16</v>
      </c>
      <c r="D7" t="str">
        <f>Besoins!F24</f>
        <v>kg</v>
      </c>
    </row>
    <row r="8">
      <c r="A8" t="s" s="16">
        <v>140</v>
      </c>
      <c r="B8" t="str" s="13">
        <f>Procedure!D4</f>
        <v>Marquer la cuisson de l'estouffade — Préchauffez le four sur la position chaleur sèche à +250°C. Mettez les morceaux de viande sur une épaisseur dans des bacs GN 1/1 H 65 perforés. Étagez les bacs sur l'échelle de cuisson, avec un bac au bas de l'échelle pour récupérer les graisses de cuisson. Enfournez et saisissez la viande au four durant 5 à 7 minutes. Pendant ce temps, dans la sauteuse, faites revenir à l'huile les oignons émincés et les carottes. Décantez les oignons et les carottes dans un bac GN 1/1 H 100 perforé pour égoutter la graisse de cuisson. Éliminez l'huile de rissolage et les particules carbonisées de la sauteuse. Déposez dans la sauteuse la viande saisie, les oignons et les carottes revenus, l'ail et le bouquet garni. Singez avec la farine. Mélangez bien tous les éléments pour les enrober de farine. Laissez cuire la farine. Piquez la sonde de cuisson au cœur d'un morceau de viande. Mouillez avec le vin rouge. Portez à ébullition et flambez le vin afin de lui retirer son acidité. Ajoutez le fond brun clair. Portez à ébullition. Salez et poivrez. Réduisez la source de chaleur et laissez cuire pendant 4 heures minimum (durée portée au-delà du texte source, bœuf de 2e catégorie -- ajustement Palika 2026-09-18). Atteignez la température à cœur de +95/97°C.</v>
      </c>
      <c r="C8"/>
      <c r="D8"/>
    </row>
    <row r="9">
      <c r="A9"/>
      <c r="B9" t="str">
        <f>Besoins!B8</f>
        <v>Vin rouge de cuisson (table)</v>
      </c>
      <c r="C9" s="11">
        <f>Besoins!E8</f>
        <v>6</v>
      </c>
      <c r="D9" t="str">
        <f>Besoins!F8</f>
        <v>lt</v>
      </c>
    </row>
    <row r="10">
      <c r="A10"/>
      <c r="B10" t="s">
        <v>141</v>
      </c>
      <c r="C10" s="11">
        <f>'Besoins'!$B$2*10</f>
        <v>10</v>
      </c>
      <c r="D10" t="s">
        <v>35</v>
      </c>
    </row>
    <row r="11">
      <c r="A11"/>
      <c r="B11" t="str">
        <f>Besoins!B12</f>
        <v>Farine de blé T55</v>
      </c>
      <c r="C11" s="11">
        <f>Besoins!E12</f>
        <v>0.5</v>
      </c>
      <c r="D11" t="str">
        <f>Besoins!F12</f>
        <v>kg</v>
      </c>
    </row>
    <row r="12">
      <c r="A12"/>
      <c r="B12" t="str">
        <f>Besoins!B14</f>
        <v>Huile de tournesol raffinée vrac</v>
      </c>
      <c r="C12" s="11">
        <f>Besoins!E14</f>
        <v>0.5</v>
      </c>
      <c r="D12" t="str">
        <f>Besoins!F14</f>
        <v>lt</v>
      </c>
    </row>
    <row r="13">
      <c r="A13"/>
      <c r="B13" t="str">
        <f>Besoins!B21</f>
        <v>Carottes en rondelles surgelées</v>
      </c>
      <c r="C13" s="11">
        <f>Besoins!E21</f>
        <v>2</v>
      </c>
      <c r="D13" t="str">
        <f>Besoins!F21</f>
        <v>kg</v>
      </c>
    </row>
    <row r="14">
      <c r="A14"/>
      <c r="B14" t="str">
        <f>Besoins!B22</f>
        <v>Oignons émincés surgelés</v>
      </c>
      <c r="C14" s="11">
        <f>Besoins!E22</f>
        <v>2</v>
      </c>
      <c r="D14" t="str">
        <f>Besoins!F22</f>
        <v>kg</v>
      </c>
    </row>
    <row r="15">
      <c r="A15"/>
      <c r="B15" t="str">
        <f>Besoins!B20</f>
        <v>Ail haché IQF</v>
      </c>
      <c r="C15" s="11">
        <f>Besoins!E20</f>
        <v>0.2</v>
      </c>
      <c r="D15" t="str">
        <f>Besoins!F20</f>
        <v>kg</v>
      </c>
    </row>
    <row r="16">
      <c r="A16"/>
      <c r="B16" t="str">
        <f>Besoins!B11</f>
        <v>Bouquet garni sachet dose</v>
      </c>
      <c r="C16" s="11">
        <f>Besoins!E11</f>
        <v>0.051</v>
      </c>
      <c r="D16" t="str">
        <f>Besoins!F11</f>
        <v>kg</v>
      </c>
    </row>
    <row r="17">
      <c r="A17"/>
      <c r="B17" t="str">
        <f>Besoins!B17</f>
        <v>Gros sel de mer</v>
      </c>
      <c r="C17" s="11">
        <f>Besoins!E17</f>
        <v>0.073</v>
      </c>
      <c r="D17" t="str">
        <f>Besoins!F17</f>
        <v>kg</v>
      </c>
    </row>
    <row r="18">
      <c r="A18"/>
      <c r="B18" t="str">
        <f>Besoins!B10</f>
        <v>Poivre noir moulu</v>
      </c>
      <c r="C18" s="11">
        <f>Besoins!E10</f>
        <v>0.007</v>
      </c>
      <c r="D18" t="str">
        <f>Besoins!F10</f>
        <v>kg</v>
      </c>
    </row>
    <row r="19">
      <c r="A19" t="s" s="16">
        <v>142</v>
      </c>
      <c r="B19" t="str" s="13">
        <f>Procedure!D5</f>
        <v>Préparer la garniture — Glacez les petits oignons grelots (voir la recette au chapitre des légumes). Taillez la poitrine fraîche en petits lardons. Mettez les lardons dans un bac GN 1/1 H 65 perforé. Cuisez les lardons au four réglé sur la position vapeur pendant 5 minutes. Passez les champignons au four réglé sur la position vapeur pendant 3 minutes.</v>
      </c>
      <c r="C19"/>
      <c r="D19"/>
    </row>
    <row r="20">
      <c r="A20"/>
      <c r="B20" t="s">
        <v>143</v>
      </c>
      <c r="C20" s="11">
        <f>'Besoins'!$B$2*75</f>
        <v>75</v>
      </c>
      <c r="D20" t="s">
        <v>25</v>
      </c>
    </row>
    <row r="21">
      <c r="A21"/>
      <c r="B21" t="str">
        <f>Besoins!B25</f>
        <v>Poitrine de porc fraîche</v>
      </c>
      <c r="C21" s="11">
        <f>Besoins!E25</f>
        <v>3</v>
      </c>
      <c r="D21" t="str">
        <f>Besoins!F25</f>
        <v>kg</v>
      </c>
    </row>
    <row r="22">
      <c r="A22"/>
      <c r="B22" t="s">
        <v>144</v>
      </c>
      <c r="C22" s="11">
        <f>'Besoins'!$B$2*2.3</f>
        <v>2.3</v>
      </c>
      <c r="D22" t="s">
        <v>46</v>
      </c>
    </row>
    <row r="23">
      <c r="A23" t="s" s="16">
        <v>145</v>
      </c>
      <c r="B23" t="str" s="13">
        <f>Procedure!D6</f>
        <v>Décanter l'estouffade — Décantez les morceaux de bœuf dans 4 bacs GN 1/1 H 100. Répartissez la garniture sur la viande. Réservez au chaud en attente de finition.</v>
      </c>
      <c r="C23"/>
      <c r="D23"/>
    </row>
    <row r="24">
      <c r="A24" t="s" s="16">
        <v>146</v>
      </c>
      <c r="B24" t="str" s="13">
        <f>Procedure!D7</f>
        <v>Terminer la préparation de l'estouffade — Au besoin, réduisez le fond de cuisson de l'estouffade. Dépouillez et dégraissez la surface. Vérifiez l'assaisonnement et la consistance de la sauce. Répartissez la sauce sur la viande. Agitez les bacs d'un mouvement circulaire de façon à lier tous les éléments. Respectez la procédure de fin de cuisson. Couvrez et stockez en armoire chaude. Maintenez à la température de +63°C en attente de consommation.</v>
      </c>
      <c r="C24"/>
      <c r="D24"/>
    </row>
    <row r="25">
      <c r="A25" t="s" s="16">
        <v>147</v>
      </c>
      <c r="B25" t="str" s="13">
        <f>Procedure!D8</f>
        <v>Dresser et servir — Servez à l'assiette deux morceaux de viande et de la garniture. Nappez de sauce et persillez au départ de l'assiette.</v>
      </c>
      <c r="C25"/>
      <c r="D25"/>
    </row>
    <row r="26">
      <c r="A26"/>
      <c r="B26" t="s">
        <v>148</v>
      </c>
      <c r="C26" s="11">
        <f>'Besoins'!$B$2*0.3</f>
        <v>0.3</v>
      </c>
      <c r="D26" t="s">
        <v>46</v>
      </c>
    </row>
    <row r="27">
      <c r="A27"/>
      <c r="B27"/>
      <c r="C27"/>
      <c r="D27"/>
    </row>
    <row r="28">
      <c r="A28" t="s" s="15">
        <v>149</v>
      </c>
      <c r="B28"/>
      <c r="C28"/>
      <c r="D28"/>
    </row>
    <row r="29">
      <c r="A29" t="s" s="16">
        <v>138</v>
      </c>
      <c r="B29" t="str" s="13">
        <f>"[DISSOUDRE] "&amp;Procedure!D9</f>
        <v>[DISSOUDRE] Délayer la poudre dans l'eau froide en fouettant, puis porter à ébullition en remuant régulièrement.</v>
      </c>
      <c r="C29"/>
      <c r="D29"/>
    </row>
    <row r="30">
      <c r="A30"/>
      <c r="B30" t="str">
        <f>Besoins!B7</f>
        <v>Eau (robinet - moy. France 2026)</v>
      </c>
      <c r="C30" s="11">
        <f>Besoins!E7</f>
        <v>9.75</v>
      </c>
      <c r="D30" t="str">
        <f>Besoins!F7</f>
        <v>lt</v>
      </c>
    </row>
    <row r="31">
      <c r="A31"/>
      <c r="B31" t="str">
        <f>Besoins!B13</f>
        <v>Fonds Brun Lié (Knorr Professional)</v>
      </c>
      <c r="C31" s="11">
        <f>Besoins!E13</f>
        <v>0.25</v>
      </c>
      <c r="D31" t="str">
        <f>Besoins!F13</f>
        <v>kg</v>
      </c>
    </row>
    <row r="32">
      <c r="A32"/>
      <c r="B32"/>
      <c r="C32"/>
      <c r="D32"/>
    </row>
    <row r="33">
      <c r="A33" t="s" s="15">
        <v>150</v>
      </c>
      <c r="B33"/>
      <c r="C33"/>
      <c r="D33"/>
    </row>
    <row r="34">
      <c r="A34" t="s" s="16">
        <v>138</v>
      </c>
      <c r="B34" t="str" s="13">
        <f>Procedure!D10</f>
        <v>Mise en place du poste de travail — Verifier les DLC, peser les denrees, selectionner le materiel necessaire. Laver et desinfecter le materiel et le poste de travail en suivant les protocoles.</v>
      </c>
      <c r="C34"/>
      <c r="D34"/>
    </row>
    <row r="35">
      <c r="A35" t="s" s="16">
        <v>139</v>
      </c>
      <c r="B35" t="str" s="13">
        <f>Procedure!D11</f>
        <v>Preparations preliminaires — Deconditionner les petits oignons grelots suivant la procedure. Dans une calotte, faire fondre le beurre.</v>
      </c>
      <c r="C35"/>
      <c r="D35"/>
    </row>
    <row r="36">
      <c r="A36"/>
      <c r="B36" t="str">
        <f>Besoins!B23</f>
        <v>Petits oignons blancs surgelés</v>
      </c>
      <c r="C36" s="11">
        <f>Besoins!E23</f>
        <v>3</v>
      </c>
      <c r="D36" t="str">
        <f>Besoins!F23</f>
        <v>kg</v>
      </c>
    </row>
    <row r="37">
      <c r="A37"/>
      <c r="B37" t="str">
        <f>Besoins!B15</f>
        <v>Beurre doux 82% MG plaquette</v>
      </c>
      <c r="C37" s="11">
        <f>Besoins!E15</f>
        <v>0.15</v>
      </c>
      <c r="D37" t="str">
        <f>Besoins!F15</f>
        <v>kg</v>
      </c>
    </row>
    <row r="38">
      <c r="A38" t="s" s="16">
        <v>140</v>
      </c>
      <c r="B38" t="str" s="13">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8"/>
      <c r="D38"/>
    </row>
    <row r="39">
      <c r="A39"/>
      <c r="B39" t="str">
        <f>Besoins!B19</f>
        <v>Sucre blanc cristal sac 25 kg</v>
      </c>
      <c r="C39" s="11">
        <f>Besoins!E19</f>
        <v>0.075</v>
      </c>
      <c r="D39" t="str">
        <f>Besoins!F19</f>
        <v>kg</v>
      </c>
    </row>
    <row r="40">
      <c r="A40"/>
      <c r="B40" t="str">
        <f>Besoins!B18</f>
        <v>Sel fin de cuisine</v>
      </c>
      <c r="C40" s="11">
        <f>Besoins!E18</f>
        <v>0.0075</v>
      </c>
      <c r="D40" t="str">
        <f>Besoins!F18</f>
        <v>kg</v>
      </c>
    </row>
    <row r="41">
      <c r="A41" t="s" s="16">
        <v>142</v>
      </c>
      <c r="B41" t="str" s="13">
        <f>Procedure!D13</f>
        <v>Decanter — Debarrasser delicatement les petits oignons directement sur le plat a garnir, ou bien reserver dans le bac de cuisson en attente d'utilisation.</v>
      </c>
      <c r="C41"/>
      <c r="D41"/>
    </row>
    <row r="42">
      <c r="A42" t="s" s="16">
        <v>145</v>
      </c>
      <c r="B42" t="str" s="13">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2"/>
      <c r="D42"/>
    </row>
    <row r="43">
      <c r="A43"/>
      <c r="B43"/>
      <c r="C43"/>
      <c r="D43"/>
    </row>
    <row r="44">
      <c r="A44" t="s" s="17">
        <v>22</v>
      </c>
      <c r="B44"/>
      <c r="C44"/>
      <c r="D44"/>
    </row>
  </sheetData>
  <sheetProtection sheet="1" formatRows="0" formatColumns="0"/>
  <mergeCells count="19">
    <mergeCell ref="A1:D1"/>
    <mergeCell ref="A2:D2"/>
    <mergeCell ref="A4:D4"/>
    <mergeCell ref="B5:D5"/>
    <mergeCell ref="B6:D6"/>
    <mergeCell ref="B8:D8"/>
    <mergeCell ref="B19:D19"/>
    <mergeCell ref="B23:D23"/>
    <mergeCell ref="B24:D24"/>
    <mergeCell ref="B25:D25"/>
    <mergeCell ref="A28:D28"/>
    <mergeCell ref="B29:D29"/>
    <mergeCell ref="A33:D33"/>
    <mergeCell ref="B34:D34"/>
    <mergeCell ref="B35:D35"/>
    <mergeCell ref="B38:D38"/>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2026-10-30T15:20:22Z</dcterms:created>
  <dc:title>ESTOUFFADE DE BŒUF BOURGUIGNONN</dc:title>
  <dc:subject/>
  <dc:creator>CUIS.web</dc:creator>
  <cp:lastModifiedBy/>
  <cp:keywords/>
  <dc:description>Export automatique — moteur récursif d'origine : Bernard Vandendaele</dc:description>
  <cp:category/>
  <dc:language>en-US</dc:language>
  <dcterms:modified xsi:type="dcterms:W3CDTF">2026-10-30T15:20:22Z</dcterms:modified>
  <cp:revision>1</cp:revision>
</cp:coreProperties>
</file>