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<sst xmlns="http://schemas.openxmlformats.org/spreadsheetml/2006/main" count="115" uniqueCount="115">
  <si>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</si>
  <si>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</si>
  <si>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</si>
  <si>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</si>
  <si>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</si>
  <si>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</si>
  <si>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</si>
  <si>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</si>
  <si>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</si>
  <si>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</si>
  <si>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</si>
  <si>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</si>
  <si>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</si>
  <si>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</si>
  <si>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</si>
  <si>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</si>
  <si>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RNME101413</t>
  </si>
  <si>
    <t>Olive verte dénoyautée boîte 5/1</t>
  </si>
  <si>
    <t>Conserves de légumes</t>
  </si>
  <si>
    <t>u</t>
  </si>
  <si>
    <t>CONS-TOMATE-CUB</t>
  </si>
  <si>
    <t>Tomates concassées en dés (boîte)</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</si>
  <si>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</si>
  <si>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</si>
  <si>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</si>
  <si>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</si>
  <si>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</si>
  <si>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</si>
  <si>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</si>
  <si>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</si>
  <si>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</si>
  <si>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</si>
  <si>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</si>
  <si>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</si>
  <si>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</si>
  <si>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</si>
  <si>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</si>
  <si>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</si>
  <si>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</si>
  <si>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</si>
  <si>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</si>
  <si>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</si>
  <si>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</si>
  <si>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</si>
  <si>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</si>
  <si>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</si>
  <si>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</si>
  <si>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</si>
  <si>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</si>
  <si>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</si>
  <si>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</si>
  <si>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</si>
  <si>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</si>
  <si>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</si>
  <si>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</si>
  <si>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</si>
  <si>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</si>
  <si>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</si>
  <si>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</si>
  <si>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</si>
  <si>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</si>
  <si>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</si>
  <si>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</si>
  <si>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</si>
  <si>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</si>
  <si>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</si>
  <si>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</si>
  <si>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(FOUR)</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</si>
  <si>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</si>
  <si>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</si>
  <si>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</si>
  <si>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</si>
  <si>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</si>
  <si>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</si>
  <si>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</si>
  <si>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</si>
  <si>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</si>
  <si>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</si>
  <si>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Boulettes de boeuf 60% viande surgelees</t>
  </si>
  <si>
    <t>matiere</t>
  </si>
  <si>
    <t xml:space="preserve">    ↳ Tomate concassée — 1 boîte 5/1 (pièce)</t>
  </si>
  <si>
    <t xml:space="preserve">    ↳ Farine de blé T55</t>
  </si>
  <si>
    <t xml:space="preserve">    ↳ Fond brun de veau reconstitue (collectivite)</t>
  </si>
  <si>
    <t xml:space="preserve">        ↳ Eau (robinet - moy. France 2026)</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</si>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</sst>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2.925</v>
      </c>
      <c r="E7" s="6">
        <f>D7*$B$2</f>
        <v>2.925</v>
      </c>
      <c r="F7" t="s">
        <v>15</v>
      </c>
      <c r="G7" s="8">
        <f>E7*0.0043</f>
        <v>0.012577</v>
      </c>
    </row>
    <row r="8">
      <c r="A8" t="s">
        <v>16</v>
      </c>
      <c r="B8" t="s">
        <v>17</v>
      </c>
      <c r="C8" t="s">
        <v>18</v>
      </c>
      <c r="D8" s="4">
        <v>1</v>
      </c>
      <c r="E8" s="6">
        <f>D8*$B$2</f>
        <v>1</v>
      </c>
      <c r="F8" t="s">
        <v>19</v>
      </c>
      <c r="G8" s="8">
        <f>E8*14.95</f>
        <v>14.95</v>
      </c>
    </row>
    <row r="9">
      <c r="A9" t="s">
        <v>20</v>
      </c>
      <c r="B9" t="s">
        <v>21</v>
      </c>
      <c r="C9" t="s">
        <v>18</v>
      </c>
      <c r="D9" s="4">
        <v>3</v>
      </c>
      <c r="E9" s="6">
        <f>D9*$B$2</f>
        <v>3</v>
      </c>
      <c r="F9" t="s">
        <v>3</v>
      </c>
      <c r="G9" s="8">
        <f>E9*2.645</f>
        <v>7.935</v>
      </c>
    </row>
    <row r="10">
      <c r="A10" t="s">
        <v>22</v>
      </c>
      <c r="B10" t="s">
        <v>23</v>
      </c>
      <c r="C10" t="s">
        <v>24</v>
      </c>
      <c r="D10" s="4">
        <v>0.002</v>
      </c>
      <c r="E10" s="6">
        <f>D10*$B$2</f>
        <v>0.002</v>
      </c>
      <c r="F10" t="s">
        <v>25</v>
      </c>
      <c r="G10" s="8">
        <f>E10*9.8</f>
        <v>0.0196</v>
      </c>
    </row>
    <row r="11">
      <c r="A11" t="s">
        <v>26</v>
      </c>
      <c r="B11" t="s">
        <v>27</v>
      </c>
      <c r="C11" t="s">
        <v>24</v>
      </c>
      <c r="D11" s="4">
        <v>0.007</v>
      </c>
      <c r="E11" s="6">
        <f>D11*$B$2</f>
        <v>0.007</v>
      </c>
      <c r="F11" t="s">
        <v>25</v>
      </c>
      <c r="G11" s="8">
        <f>E11*12.5</f>
        <v>0.0875</v>
      </c>
    </row>
    <row r="12">
      <c r="A12" t="s">
        <v>28</v>
      </c>
      <c r="B12" t="s">
        <v>29</v>
      </c>
      <c r="C12" t="s">
        <v>30</v>
      </c>
      <c r="D12" s="4">
        <v>0.01</v>
      </c>
      <c r="E12" s="6">
        <f>D12*$B$2</f>
        <v>0.01</v>
      </c>
      <c r="F12" t="s">
        <v>25</v>
      </c>
      <c r="G12" s="8">
        <f>E12*9.5</f>
        <v>0.095</v>
      </c>
    </row>
    <row r="13">
      <c r="A13" t="s">
        <v>31</v>
      </c>
      <c r="B13" t="s">
        <v>32</v>
      </c>
      <c r="C13" t="s">
        <v>33</v>
      </c>
      <c r="D13" s="4">
        <v>0.35</v>
      </c>
      <c r="E13" s="6">
        <f>D13*$B$2</f>
        <v>0.35</v>
      </c>
      <c r="F13" t="s">
        <v>25</v>
      </c>
      <c r="G13" s="8">
        <f>E13*0.56</f>
        <v>0.196</v>
      </c>
    </row>
    <row r="14">
      <c r="A14" t="s">
        <v>34</v>
      </c>
      <c r="B14" t="s">
        <v>35</v>
      </c>
      <c r="C14" t="s">
        <v>36</v>
      </c>
      <c r="D14" s="4">
        <v>0.075</v>
      </c>
      <c r="E14" s="6">
        <f>D14*$B$2</f>
        <v>0.075</v>
      </c>
      <c r="F14" t="s">
        <v>25</v>
      </c>
      <c r="G14" s="8">
        <f>E14*19.69</f>
        <v>1.47675</v>
      </c>
    </row>
    <row r="15">
      <c r="A15" t="s">
        <v>37</v>
      </c>
      <c r="B15" t="s">
        <v>38</v>
      </c>
      <c r="C15" t="s">
        <v>39</v>
      </c>
      <c r="D15" s="4">
        <v>0.5</v>
      </c>
      <c r="E15" s="6">
        <f>D15*$B$2</f>
        <v>0.5</v>
      </c>
      <c r="F15" t="s">
        <v>15</v>
      </c>
      <c r="G15" s="8">
        <f>E15*1.05</f>
        <v>0.525</v>
      </c>
    </row>
    <row r="16">
      <c r="A16" t="s">
        <v>40</v>
      </c>
      <c r="B16" t="s">
        <v>41</v>
      </c>
      <c r="C16" t="s">
        <v>42</v>
      </c>
      <c r="D16" s="4">
        <v>5</v>
      </c>
      <c r="E16" s="6">
        <f>D16*$B$2</f>
        <v>5</v>
      </c>
      <c r="F16" t="s">
        <v>43</v>
      </c>
      <c r="G16" s="8">
        <f>E16*0.45</f>
        <v>2.25</v>
      </c>
    </row>
    <row r="17">
      <c r="A17" t="s">
        <v>44</v>
      </c>
      <c r="B17" t="s">
        <v>45</v>
      </c>
      <c r="C17" t="s">
        <v>46</v>
      </c>
      <c r="D17" s="4">
        <v>0.073</v>
      </c>
      <c r="E17" s="6">
        <f>D17*$B$2</f>
        <v>0.073</v>
      </c>
      <c r="F17" t="s">
        <v>25</v>
      </c>
      <c r="G17" s="8">
        <f>E17*0.35</f>
        <v>0.02555</v>
      </c>
    </row>
    <row r="18">
      <c r="A18" t="s">
        <v>47</v>
      </c>
      <c r="B18" t="s">
        <v>48</v>
      </c>
      <c r="C18" t="s">
        <v>49</v>
      </c>
      <c r="D18" s="4">
        <v>0.25</v>
      </c>
      <c r="E18" s="6">
        <f>D18*$B$2</f>
        <v>0.25</v>
      </c>
      <c r="F18" t="s">
        <v>25</v>
      </c>
      <c r="G18" s="8">
        <f>E18*9.26</f>
        <v>2.315</v>
      </c>
    </row>
    <row r="19">
      <c r="A19" t="s">
        <v>50</v>
      </c>
      <c r="B19" t="s">
        <v>51</v>
      </c>
      <c r="C19" t="s">
        <v>49</v>
      </c>
      <c r="D19" s="4">
        <v>5</v>
      </c>
      <c r="E19" s="6">
        <f>D19*$B$2</f>
        <v>5</v>
      </c>
      <c r="F19" t="s">
        <v>25</v>
      </c>
      <c r="G19" s="8">
        <f>E19*4.12</f>
        <v>20.6</v>
      </c>
    </row>
    <row r="20">
      <c r="A20" t="s">
        <v>52</v>
      </c>
      <c r="B20" t="s">
        <v>53</v>
      </c>
      <c r="C20" t="s">
        <v>49</v>
      </c>
      <c r="D20" s="4">
        <v>2.5</v>
      </c>
      <c r="E20" s="6">
        <f>D20*$B$2</f>
        <v>2.5</v>
      </c>
      <c r="F20" t="s">
        <v>25</v>
      </c>
      <c r="G20" s="8">
        <f>E20*3.89</f>
        <v>9.725</v>
      </c>
    </row>
    <row r="21">
      <c r="A21" t="s">
        <v>54</v>
      </c>
      <c r="B21" t="s">
        <v>55</v>
      </c>
      <c r="C21" t="s">
        <v>56</v>
      </c>
      <c r="D21" s="4">
        <v>14</v>
      </c>
      <c r="E21" s="6">
        <f>D21*$B$2</f>
        <v>14</v>
      </c>
      <c r="F21" t="s">
        <v>25</v>
      </c>
      <c r="G21" s="8">
        <f>E21*6.9</f>
        <v>96.6</v>
      </c>
    </row>
    <row r="22">
      <c r="A22" t="s">
        <v>57</v>
      </c>
      <c r="B22" t="s">
        <v>58</v>
      </c>
      <c r="C22" t="s">
        <v>59</v>
      </c>
      <c r="D22" s="4">
        <v>2</v>
      </c>
      <c r="E22" s="6">
        <f>D22*$B$2</f>
        <v>2</v>
      </c>
      <c r="F22" t="s">
        <v>25</v>
      </c>
      <c r="G22" s="8">
        <f>E22*6.5</f>
        <v>13</v>
      </c>
    </row>
    <row r="23">
      <c r="A23"/>
      <c r="B23"/>
      <c r="C23"/>
      <c r="D23"/>
      <c r="E23"/>
      <c r="F23" t="s" s="9">
        <v>60</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67</v>
      </c>
      <c r="B3">
        <v>2</v>
      </c>
      <c r="C3"/>
      <c r="D3" t="inlineStr" s="11">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1"/>
      <c r="F3"/>
    </row>
    <row r="4">
      <c r="A4" t="s">
        <v>67</v>
      </c>
      <c r="B4">
        <v>3</v>
      </c>
      <c r="C4"/>
      <c r="D4" t="inlineStr" s="11">
        <is>
          <t>Réaliser le jus de veau lié — Dans une russe, réalisez le jus de veau lié, à partir de fond déshydraté, en vous rapportant aux recommandations du fabricant. Réservez au chaud en attente d'utilisation.</t>
        </is>
      </c>
      <c r="E4" t="s" s="11"/>
      <c r="F4"/>
    </row>
    <row r="5">
      <c r="A5" t="s">
        <v>67</v>
      </c>
      <c r="B5">
        <v>4</v>
      </c>
      <c r="C5"/>
      <c r="D5" t="inlineStr" s="11">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1"/>
      <c r="F5"/>
    </row>
    <row r="6">
      <c r="A6" t="s">
        <v>67</v>
      </c>
      <c r="B6">
        <v>5</v>
      </c>
      <c r="C6"/>
      <c r="D6" t="inlineStr" s="11">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1"/>
      <c r="F6"/>
    </row>
    <row r="7">
      <c r="A7" t="s">
        <v>67</v>
      </c>
      <c r="B7">
        <v>6</v>
      </c>
      <c r="C7"/>
      <c r="D7" t="inlineStr" s="11">
        <is>
          <t>Décanter les boulettes — Décantez les boulettes dans 4 bacs GN 1/1 H 100. Répartissez la sauce et la garniture sur les boulettes. Couvrez. Stockez en armoire chaude et maintenez la température à cœur à +63°C en attente de consommation.</t>
        </is>
      </c>
      <c r="E7" t="s" s="11"/>
      <c r="F7"/>
    </row>
    <row r="8">
      <c r="A8" t="s">
        <v>67</v>
      </c>
      <c r="B8">
        <v>7</v>
      </c>
      <c r="C8"/>
      <c r="D8" t="inlineStr" s="11">
        <is>
          <t>Dresser et servir — Servez la quantité de boulettes prévue pour la portion avec la garniture et la sauce. Décorez avec quelques feuilles de persil plat sur le dessus. Accompagnez de riz pilaf ou créole, d'un tian de légumes, de pâtes, etc.</t>
        </is>
      </c>
      <c r="E8" t="s" s="11"/>
      <c r="F8"/>
    </row>
    <row r="9">
      <c r="A9" t="s">
        <v>68</v>
      </c>
      <c r="B9"/>
      <c r="C9"/>
      <c r="D9"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69</v>
      </c>
      <c r="B10">
        <v>1</v>
      </c>
      <c r="C10" t="s">
        <v>70</v>
      </c>
      <c r="D10" t="s" s="11">
        <v>71</v>
      </c>
      <c r="E10" t="s" s="11"/>
      <c r="F10"/>
    </row>
    <row r="11">
      <c r="A11" t="s">
        <v>72</v>
      </c>
      <c r="B11"/>
      <c r="C11"/>
      <c r="D11"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67</v>
      </c>
      <c r="C2" t="s">
        <v>77</v>
      </c>
      <c r="D2" s="6">
        <f>'Besoins'!$B$2*100</f>
        <v>100</v>
      </c>
      <c r="E2" t="s">
        <v>3</v>
      </c>
    </row>
    <row r="3">
      <c r="A3">
        <v>1</v>
      </c>
      <c r="B3" t="s">
        <v>78</v>
      </c>
      <c r="C3" t="s">
        <v>79</v>
      </c>
      <c r="D3" s="6">
        <f>'Besoins'!$B$2*14</f>
        <v>14</v>
      </c>
      <c r="E3" t="s">
        <v>25</v>
      </c>
    </row>
    <row r="4">
      <c r="A4">
        <v>1</v>
      </c>
      <c r="B4" t="s">
        <v>80</v>
      </c>
      <c r="C4" t="s">
        <v>77</v>
      </c>
      <c r="D4" s="6">
        <f>'Besoins'!$B$2*3</f>
        <v>3</v>
      </c>
      <c r="E4" t="s">
        <v>3</v>
      </c>
    </row>
    <row r="5">
      <c r="A5">
        <v>1</v>
      </c>
      <c r="B5" t="s">
        <v>81</v>
      </c>
      <c r="C5" t="s">
        <v>79</v>
      </c>
      <c r="D5" s="6">
        <f>'Besoins'!$B$2*0.35</f>
        <v>0.35</v>
      </c>
      <c r="E5" t="s">
        <v>25</v>
      </c>
    </row>
    <row r="6">
      <c r="A6">
        <v>1</v>
      </c>
      <c r="B6" t="s">
        <v>82</v>
      </c>
      <c r="C6" t="s">
        <v>77</v>
      </c>
      <c r="D6" s="6">
        <f>'Besoins'!$B$2*3</f>
        <v>3</v>
      </c>
      <c r="E6" t="s">
        <v>15</v>
      </c>
    </row>
    <row r="7">
      <c r="A7">
        <v>2</v>
      </c>
      <c r="B7" t="s">
        <v>83</v>
      </c>
      <c r="C7" t="s">
        <v>79</v>
      </c>
      <c r="D7" s="6">
        <f>'Besoins'!$B$2*2.925</f>
        <v>2.925</v>
      </c>
      <c r="E7" t="s">
        <v>15</v>
      </c>
    </row>
    <row r="8">
      <c r="A8">
        <v>2</v>
      </c>
      <c r="B8" t="s">
        <v>84</v>
      </c>
      <c r="C8" t="s">
        <v>77</v>
      </c>
      <c r="D8" s="6">
        <f>'Besoins'!$B$2*6.9</f>
        <v>6.9</v>
      </c>
      <c r="E8" t="s">
        <v>25</v>
      </c>
    </row>
    <row r="9">
      <c r="A9">
        <v>3</v>
      </c>
      <c r="B9" t="s">
        <v>85</v>
      </c>
      <c r="C9" t="s">
        <v>79</v>
      </c>
      <c r="D9" s="6">
        <f>'Besoins'!$B$2*3</f>
        <v>3</v>
      </c>
      <c r="E9" t="s">
        <v>3</v>
      </c>
    </row>
    <row r="10">
      <c r="A10">
        <v>2</v>
      </c>
      <c r="B10" t="s">
        <v>86</v>
      </c>
      <c r="C10" t="s">
        <v>79</v>
      </c>
      <c r="D10" s="6">
        <f>'Besoins'!$B$2*0.075</f>
        <v>0.075</v>
      </c>
      <c r="E10" t="s">
        <v>25</v>
      </c>
    </row>
    <row r="11">
      <c r="A11">
        <v>1</v>
      </c>
      <c r="B11" t="s">
        <v>87</v>
      </c>
      <c r="C11" t="s">
        <v>79</v>
      </c>
      <c r="D11" s="6">
        <f>'Besoins'!$B$2*0.5</f>
        <v>0.5</v>
      </c>
      <c r="E11" t="s">
        <v>15</v>
      </c>
    </row>
    <row r="12">
      <c r="A12">
        <v>1</v>
      </c>
      <c r="B12" t="s">
        <v>88</v>
      </c>
      <c r="C12" t="s">
        <v>79</v>
      </c>
      <c r="D12" s="6">
        <f>'Besoins'!$B$2*0.01</f>
        <v>0.01</v>
      </c>
      <c r="E12" t="s">
        <v>25</v>
      </c>
    </row>
    <row r="13">
      <c r="A13">
        <v>1</v>
      </c>
      <c r="B13" t="s">
        <v>89</v>
      </c>
      <c r="C13" t="s">
        <v>79</v>
      </c>
      <c r="D13" s="6">
        <f>'Besoins'!$B$2*2.5</f>
        <v>2.5</v>
      </c>
      <c r="E13" t="s">
        <v>25</v>
      </c>
    </row>
    <row r="14">
      <c r="A14">
        <v>1</v>
      </c>
      <c r="B14" t="s">
        <v>90</v>
      </c>
      <c r="C14" t="s">
        <v>79</v>
      </c>
      <c r="D14" s="6">
        <f>'Besoins'!$B$2*0.073</f>
        <v>0.073</v>
      </c>
      <c r="E14" t="s">
        <v>25</v>
      </c>
    </row>
    <row r="15">
      <c r="A15">
        <v>1</v>
      </c>
      <c r="B15" t="s">
        <v>91</v>
      </c>
      <c r="C15" t="s">
        <v>79</v>
      </c>
      <c r="D15" s="6">
        <f>'Besoins'!$B$2*0.25</f>
        <v>0.25</v>
      </c>
      <c r="E15" t="s">
        <v>25</v>
      </c>
    </row>
    <row r="16">
      <c r="A16">
        <v>1</v>
      </c>
      <c r="B16" t="s">
        <v>92</v>
      </c>
      <c r="C16" t="s">
        <v>79</v>
      </c>
      <c r="D16" s="6">
        <f>'Besoins'!$B$2*0.007</f>
        <v>0.007</v>
      </c>
      <c r="E16" t="s">
        <v>25</v>
      </c>
    </row>
    <row r="17">
      <c r="A17">
        <v>1</v>
      </c>
      <c r="B17" t="s">
        <v>93</v>
      </c>
      <c r="C17" t="s">
        <v>79</v>
      </c>
      <c r="D17" s="6">
        <f>'Besoins'!$B$2*5</f>
        <v>5</v>
      </c>
      <c r="E17" t="s">
        <v>25</v>
      </c>
    </row>
    <row r="18">
      <c r="A18">
        <v>1</v>
      </c>
      <c r="B18" t="s">
        <v>94</v>
      </c>
      <c r="C18" t="s">
        <v>79</v>
      </c>
      <c r="D18" s="6">
        <f>'Besoins'!$B$2*1</f>
        <v>1</v>
      </c>
      <c r="E18" t="s">
        <v>19</v>
      </c>
    </row>
    <row r="19">
      <c r="A19">
        <v>1</v>
      </c>
      <c r="B19" t="s">
        <v>95</v>
      </c>
      <c r="C19" t="s">
        <v>79</v>
      </c>
      <c r="D19" s="6">
        <f>'Besoins'!$B$2*0.002</f>
        <v>0.002</v>
      </c>
      <c r="E19" t="s">
        <v>25</v>
      </c>
    </row>
    <row r="20">
      <c r="A20">
        <v>1</v>
      </c>
      <c r="B20" t="s">
        <v>96</v>
      </c>
      <c r="C20" t="s">
        <v>79</v>
      </c>
      <c r="D20" s="6">
        <f>'Besoins'!$B$2*2</f>
        <v>2</v>
      </c>
      <c r="E20" t="s">
        <v>25</v>
      </c>
    </row>
    <row r="21">
      <c r="A21">
        <v>1</v>
      </c>
      <c r="B21" t="s">
        <v>97</v>
      </c>
      <c r="C21" t="s">
        <v>98</v>
      </c>
      <c r="D21" s="6">
        <f>'Besoins'!$B$2*0.5</f>
        <v>0.5</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99</v>
      </c>
      <c r="B1"/>
      <c r="C1"/>
      <c r="D1"/>
    </row>
    <row r="2">
      <c r="A2" t="str" s="12">
        <f>"GRO_CDC_136B · GRO.VIANDES · référence : "&amp;Besoins!B3&amp;" "&amp;Besoins!C3&amp;" · multiplicateur réglable sur la feuille ""Besoins"""</f>
        <v>GRO_CDC_136B · GRO.VIANDES · référence : 100 pc · multiplicateur réglable sur la feuille </v>
      </c>
      <c r="B2"/>
      <c r="C2"/>
      <c r="D2"/>
    </row>
    <row r="3">
      <c r="A3"/>
      <c r="B3"/>
      <c r="C3"/>
      <c r="D3"/>
    </row>
    <row r="4">
      <c r="A4" t="s" s="13">
        <v>100</v>
      </c>
      <c r="B4"/>
      <c r="C4"/>
      <c r="D4"/>
    </row>
    <row r="5">
      <c r="A5" t="s" s="14">
        <v>101</v>
      </c>
      <c r="B5" t="str" s="11">
        <f>Procedure!D2</f>
        <v>Mise en place du poste de travail — Vérifiez les DLC, pesez les denrées, sélectionnez le matériel nécessaire. Lavez et désinfectez le matériel et le poste de travail en suivant les protocoles.</v>
      </c>
      <c r="C5"/>
      <c r="D5"/>
    </row>
    <row r="6">
      <c r="A6" t="s" s="14">
        <v>102</v>
      </c>
      <c r="B6" t="str" s="11">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4">
        <v>103</v>
      </c>
      <c r="B9" t="str" s="11">
        <f>Procedure!D4</f>
        <v>Réaliser le jus de veau lié — Dans une russe, réalisez le jus de veau lié, à partir de fond déshydraté, en vous rapportant aux recommandations du fabricant. Réservez au chaud en attente d'utilisation.</v>
      </c>
      <c r="C9"/>
      <c r="D9"/>
    </row>
    <row r="10">
      <c r="A10"/>
      <c r="B10" t="s">
        <v>104</v>
      </c>
      <c r="C10" s="6">
        <f>'Besoins'!$B$2*3</f>
        <v>3</v>
      </c>
      <c r="D10" t="s">
        <v>15</v>
      </c>
    </row>
    <row r="11">
      <c r="A11" t="s" s="14">
        <v>105</v>
      </c>
      <c r="B11" t="str" s="11">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6">
        <f>Besoins!E15</f>
        <v>0.5</v>
      </c>
      <c r="D12" t="str">
        <f>Besoins!F15</f>
        <v>lt</v>
      </c>
    </row>
    <row r="13">
      <c r="A13" t="s" s="14">
        <v>106</v>
      </c>
      <c r="B13" t="str" s="11">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107</v>
      </c>
      <c r="C14" s="6">
        <f>'Besoins'!$B$2*3</f>
        <v>3</v>
      </c>
      <c r="D14" t="s">
        <v>3</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Besoins!B8</f>
        <v>Olive verte dénoyautée boîte 5/1</v>
      </c>
      <c r="C18" s="6">
        <f>Besoins!E8</f>
        <v>1</v>
      </c>
      <c r="D18" t="str">
        <f>Besoins!F8</f>
        <v>u</v>
      </c>
    </row>
    <row r="19">
      <c r="A19"/>
      <c r="B19" t="str">
        <f>Besoins!B13</f>
        <v>Farine de blé T55</v>
      </c>
      <c r="C19" s="6">
        <f>Besoins!E13</f>
        <v>0.35</v>
      </c>
      <c r="D19" t="str">
        <f>Besoins!F13</f>
        <v>kg</v>
      </c>
    </row>
    <row r="20">
      <c r="A20"/>
      <c r="B20" t="str">
        <f>Besoins!B12</f>
        <v>Herbes de Provence</v>
      </c>
      <c r="C20" s="6">
        <f>Besoins!E12</f>
        <v>0.01</v>
      </c>
      <c r="D20" t="str">
        <f>Besoins!F12</f>
        <v>kg</v>
      </c>
    </row>
    <row r="21">
      <c r="A21"/>
      <c r="B21" t="str">
        <f>Besoins!B17</f>
        <v>Sel fin de cuisine</v>
      </c>
      <c r="C21" s="6">
        <f>Besoins!E17</f>
        <v>0.073</v>
      </c>
      <c r="D21" t="str">
        <f>Besoins!F17</f>
        <v>kg</v>
      </c>
    </row>
    <row r="22">
      <c r="A22"/>
      <c r="B22" t="str">
        <f>Besoins!B11</f>
        <v>Poivre noir moulu</v>
      </c>
      <c r="C22" s="6">
        <f>Besoins!E11</f>
        <v>0.007</v>
      </c>
      <c r="D22" t="str">
        <f>Besoins!F11</f>
        <v>kg</v>
      </c>
    </row>
    <row r="23">
      <c r="A23"/>
      <c r="B23" t="str">
        <f>Besoins!B10</f>
        <v>Piment de Cayenne</v>
      </c>
      <c r="C23" s="6">
        <f>Besoins!E10</f>
        <v>0.002</v>
      </c>
      <c r="D23" t="str">
        <f>Besoins!F10</f>
        <v>kg</v>
      </c>
    </row>
    <row r="24">
      <c r="A24" t="s" s="14">
        <v>108</v>
      </c>
      <c r="B24" t="str" s="11">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4">
        <v>109</v>
      </c>
      <c r="B25" t="str" s="11">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110</v>
      </c>
      <c r="C26" s="6">
        <f>'Besoins'!$B$2*0.5</f>
        <v>0.5</v>
      </c>
      <c r="D26" t="s">
        <v>25</v>
      </c>
    </row>
    <row r="27">
      <c r="A27"/>
      <c r="B27"/>
      <c r="C27"/>
      <c r="D27"/>
    </row>
    <row r="28">
      <c r="A28" t="s" s="13">
        <v>111</v>
      </c>
      <c r="B28"/>
      <c r="C28"/>
      <c r="D28"/>
    </row>
    <row r="29">
      <c r="A29"/>
      <c r="B29"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3">
        <v>112</v>
      </c>
      <c r="B31"/>
      <c r="C31"/>
      <c r="D31"/>
    </row>
    <row r="32">
      <c r="A32" t="s" s="14">
        <v>101</v>
      </c>
      <c r="B32" t="str" s="11">
        <f>"[DISSOUDRE] "&amp;Procedure!D10</f>
        <v>[DISSOUDRE] Délayer la poudre dans l'eau froide en fouettant, puis porter à ébullition en remuant régulièrement.</v>
      </c>
      <c r="C32"/>
      <c r="D32"/>
    </row>
    <row r="33">
      <c r="A33"/>
      <c r="B33" t="str">
        <f>Besoins!B7</f>
        <v>Eau (robinet - moy. France 2026)</v>
      </c>
      <c r="C33" s="6">
        <f>Besoins!E7</f>
        <v>2.925</v>
      </c>
      <c r="D33" t="str">
        <f>Besoins!F7</f>
        <v>lt</v>
      </c>
    </row>
    <row r="34">
      <c r="A34"/>
      <c r="B34" t="str">
        <f>Besoins!B14</f>
        <v>Fonds Brun Lié (Knorr Professional)</v>
      </c>
      <c r="C34" s="6">
        <f>Besoins!E14</f>
        <v>0.075</v>
      </c>
      <c r="D34" t="str">
        <f>Besoins!F14</f>
        <v>kg</v>
      </c>
    </row>
    <row r="35">
      <c r="A35"/>
      <c r="B35"/>
      <c r="C35"/>
      <c r="D35"/>
    </row>
    <row r="36">
      <c r="A36" t="s" s="13">
        <v>113</v>
      </c>
      <c r="B36"/>
      <c r="C36"/>
      <c r="D36"/>
    </row>
    <row r="37">
      <c r="A37"/>
      <c r="B37"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6">
        <v>114</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2026-10-30T14:33:09Z</dcterms:modified>
  <cp:revision>1</cp:revision>
</cp:coreProperties>
</file>