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<sst xmlns="http://schemas.openxmlformats.org/spreadsheetml/2006/main" count="90" uniqueCount="90">
  <si>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</si>
  <si>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</si>
  <si>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</si>
  <si>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</si>
  <si>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</si>
  <si>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</si>
  <si>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</si>
  <si>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</si>
  <si>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</si>
  <si>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</si>
  <si>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</si>
  <si>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</si>
  <si>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</si>
  <si>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</si>
  <si>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</si>
  <si>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</si>
  <si>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EPI-POIVRE-GRAIN</t>
  </si>
  <si>
    <t>Poivre noir en grains entiers</t>
  </si>
  <si>
    <t>Épices en poudre et graines</t>
  </si>
  <si>
    <t>kg</t>
  </si>
  <si>
    <t>SAUGE-FEUILLE</t>
  </si>
  <si>
    <t>Feuilles de sauge fraiche</t>
  </si>
  <si>
    <t>Herbes aromatiques séchées</t>
  </si>
  <si>
    <t>RNME101417</t>
  </si>
  <si>
    <t>Herbes de Provence sachet 1kg</t>
  </si>
  <si>
    <t>Mélanges et épices composées</t>
  </si>
  <si>
    <t>KNORR-FBLIE-STD</t>
  </si>
  <si>
    <t>Fonds Brun Lié (Knorr Professional)</t>
  </si>
  <si>
    <t>Fonds déshydratés et poudres</t>
  </si>
  <si>
    <t>RNME101405</t>
  </si>
  <si>
    <t>Huile de tournesol bidon 5L</t>
  </si>
  <si>
    <t>Huiles végétales</t>
  </si>
  <si>
    <t>u</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</si>
  <si>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</si>
  <si>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</si>
  <si>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</si>
  <si>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</si>
  <si>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</si>
  <si>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</si>
  <si>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</si>
  <si>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</si>
  <si>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</si>
  <si>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</si>
  <si>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</si>
  <si>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</si>
  <si>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</si>
  <si>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</si>
  <si>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</si>
  <si>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</si>
  <si>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Recette</t>
  </si>
  <si>
    <t>#</t>
  </si>
  <si>
    <t>Verbe</t>
  </si>
  <si>
    <t>Étape</t>
  </si>
  <si>
    <t>Précision technique</t>
  </si>
  <si>
    <t>Durée</t>
  </si>
  <si>
    <t>BRAISÉ DE PORC AU LAIT ET AUX SENTEURS DE SAUGE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</si>
  <si>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</si>
  <si>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</si>
  <si>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</si>
  <si>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</si>
  <si>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</si>
  <si>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</si>
  <si>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</si>
  <si>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</si>
  <si>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</si>
  <si>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PORC (longe) sans travers ni palette France</t>
  </si>
  <si>
    <t>matiere</t>
  </si>
  <si>
    <t xml:space="preserve">    ↳ Oignons émincés surgelés</t>
  </si>
  <si>
    <t xml:space="preserve">    ↳ HUILE TOURNESOL (L) (conv.)</t>
  </si>
  <si>
    <t>conversion</t>
  </si>
  <si>
    <t xml:space="preserve">    ↳ Lait demi-écrémé UHT 1,5% MG</t>
  </si>
  <si>
    <t xml:space="preserve">    ↳ Herbes de Provence sachet 1kg</t>
  </si>
  <si>
    <t xml:space="preserve">    ↳ MARGARINE 60% MG 100% végétale pain 500g</t>
  </si>
  <si>
    <t xml:space="preserve">    ↳ Fond brun lie reconstitue (collectivite)</t>
  </si>
  <si>
    <t xml:space="preserve">        ↳ Eau (robinet - moy. France 2026)</t>
  </si>
  <si>
    <t xml:space="preserve">        ↳ Fonds Brun Lié (Knorr Professional)</t>
  </si>
  <si>
    <t xml:space="preserve">    ↳ Feuilles de sauge fraiche</t>
  </si>
  <si>
    <t xml:space="preserve">    ↳ Gros sel de mer</t>
  </si>
  <si>
    <t xml:space="preserve">    ↳ Poivre noir en grains entiers</t>
  </si>
  <si>
    <t>Fiche technique — BRAISÉ DE PORC AU LAIT ET AUX SENTEURS DE SAUGE</t>
  </si>
  <si>
    <t>BRAISÉ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</si>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</sst>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1.95</v>
      </c>
      <c r="E7" s="6">
        <f>D7*$B$2</f>
        <v>1.95</v>
      </c>
      <c r="F7" t="s">
        <v>15</v>
      </c>
      <c r="G7" s="8">
        <f>E7*0.0043</f>
        <v>0.008385</v>
      </c>
    </row>
    <row r="8">
      <c r="A8" t="s">
        <v>16</v>
      </c>
      <c r="B8" t="s">
        <v>17</v>
      </c>
      <c r="C8" t="s">
        <v>18</v>
      </c>
      <c r="D8" s="4">
        <v>0.02</v>
      </c>
      <c r="E8" s="6">
        <f>D8*$B$2</f>
        <v>0.02</v>
      </c>
      <c r="F8" t="s">
        <v>19</v>
      </c>
      <c r="G8" s="8">
        <f>E8*12</f>
        <v>0.24</v>
      </c>
    </row>
    <row r="9">
      <c r="A9" t="s">
        <v>20</v>
      </c>
      <c r="B9" t="s">
        <v>21</v>
      </c>
      <c r="C9" t="s">
        <v>22</v>
      </c>
      <c r="D9" s="4">
        <v>0.005</v>
      </c>
      <c r="E9" s="6">
        <f>D9*$B$2</f>
        <v>0.005</v>
      </c>
      <c r="F9" t="s">
        <v>19</v>
      </c>
      <c r="G9" s="8">
        <f>E9*20</f>
        <v>0.1</v>
      </c>
    </row>
    <row r="10">
      <c r="A10" t="s">
        <v>23</v>
      </c>
      <c r="B10" t="s">
        <v>24</v>
      </c>
      <c r="C10" t="s">
        <v>25</v>
      </c>
      <c r="D10" s="4">
        <v>0.01</v>
      </c>
      <c r="E10" s="6">
        <f>D10*$B$2</f>
        <v>0.01</v>
      </c>
      <c r="F10" t="s">
        <v>19</v>
      </c>
      <c r="G10" s="8">
        <f>E10*12.66</f>
        <v>0.1266</v>
      </c>
    </row>
    <row r="11">
      <c r="A11" t="s">
        <v>26</v>
      </c>
      <c r="B11" t="s">
        <v>27</v>
      </c>
      <c r="C11" t="s">
        <v>28</v>
      </c>
      <c r="D11" s="4">
        <v>0.05</v>
      </c>
      <c r="E11" s="6">
        <f>D11*$B$2</f>
        <v>0.05</v>
      </c>
      <c r="F11" t="s">
        <v>19</v>
      </c>
      <c r="G11" s="8">
        <f>E11*19.69</f>
        <v>0.9845</v>
      </c>
    </row>
    <row r="12">
      <c r="A12" t="s">
        <v>29</v>
      </c>
      <c r="B12" t="s">
        <v>30</v>
      </c>
      <c r="C12" t="s">
        <v>31</v>
      </c>
      <c r="D12" s="4">
        <v>0.1</v>
      </c>
      <c r="E12" s="6">
        <f>D12*$B$2</f>
        <v>0.1</v>
      </c>
      <c r="F12" t="s">
        <v>32</v>
      </c>
      <c r="G12" s="8">
        <f>E12*20.35</f>
        <v>2.035</v>
      </c>
    </row>
    <row r="13">
      <c r="A13" t="s">
        <v>33</v>
      </c>
      <c r="B13" t="s">
        <v>34</v>
      </c>
      <c r="C13" t="s">
        <v>35</v>
      </c>
      <c r="D13" s="4">
        <v>0.5</v>
      </c>
      <c r="E13" s="6">
        <f>D13*$B$2</f>
        <v>0.5</v>
      </c>
      <c r="F13" t="s">
        <v>19</v>
      </c>
      <c r="G13" s="8">
        <f>E13*3.5</f>
        <v>1.75</v>
      </c>
    </row>
    <row r="14">
      <c r="A14" t="s">
        <v>36</v>
      </c>
      <c r="B14" t="s">
        <v>37</v>
      </c>
      <c r="C14" t="s">
        <v>38</v>
      </c>
      <c r="D14" s="4">
        <v>8</v>
      </c>
      <c r="E14" s="6">
        <f>D14*$B$2</f>
        <v>8</v>
      </c>
      <c r="F14" t="s">
        <v>15</v>
      </c>
      <c r="G14" s="8">
        <f>E14*0.9</f>
        <v>7.2</v>
      </c>
    </row>
    <row r="15">
      <c r="A15" t="s">
        <v>39</v>
      </c>
      <c r="B15" t="s">
        <v>40</v>
      </c>
      <c r="C15" t="s">
        <v>41</v>
      </c>
      <c r="D15" s="4">
        <v>0.05</v>
      </c>
      <c r="E15" s="6">
        <f>D15*$B$2</f>
        <v>0.05</v>
      </c>
      <c r="F15" t="s">
        <v>19</v>
      </c>
      <c r="G15" s="8">
        <f>E15*0.42</f>
        <v>0.021</v>
      </c>
    </row>
    <row r="16">
      <c r="A16" t="s">
        <v>42</v>
      </c>
      <c r="B16" t="s">
        <v>43</v>
      </c>
      <c r="C16" t="s">
        <v>44</v>
      </c>
      <c r="D16" s="4">
        <v>1.5</v>
      </c>
      <c r="E16" s="6">
        <f>D16*$B$2</f>
        <v>1.5</v>
      </c>
      <c r="F16" t="s">
        <v>19</v>
      </c>
      <c r="G16" s="8">
        <f>E16*3.89</f>
        <v>5.835</v>
      </c>
    </row>
    <row r="17">
      <c r="A17" t="s">
        <v>45</v>
      </c>
      <c r="B17" t="s">
        <v>46</v>
      </c>
      <c r="C17" t="s">
        <v>47</v>
      </c>
      <c r="D17" s="4">
        <v>16</v>
      </c>
      <c r="E17" s="6">
        <f>D17*$B$2</f>
        <v>16</v>
      </c>
      <c r="F17" t="s">
        <v>19</v>
      </c>
      <c r="G17" s="8">
        <f>E17*3</f>
        <v>48</v>
      </c>
    </row>
    <row r="18">
      <c r="A18"/>
      <c r="B18"/>
      <c r="C18"/>
      <c r="D18"/>
      <c r="E18"/>
      <c r="F18" t="s" s="9">
        <v>48</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Verifier les DLC, peser les denrees, selectionner le materiel. Desinfecter le materiel et le poste de travail suivant les protocoles.</t>
        </is>
      </c>
      <c r="E2" t="s" s="11"/>
      <c r="F2"/>
    </row>
    <row r="3">
      <c r="A3" t="s">
        <v>55</v>
      </c>
      <c r="B3">
        <v>2</v>
      </c>
      <c r="C3"/>
      <c r="D3" t="inlineStr" s="11">
        <is>
          <t>Preparations preliminaires — Deconditionner les oignons surgeles suivant la procedure. Reserver. Laver et desinfecter les feuilles de sauge suivant la procedure. Reserver. Parer et detailler la longe de porc en pieces de 2 a 3 kg.</t>
        </is>
      </c>
      <c r="E3" t="s" s="11"/>
      <c r="F3"/>
    </row>
    <row r="4">
      <c r="A4" t="s">
        <v>55</v>
      </c>
      <c r="B4">
        <v>3</v>
      </c>
      <c r="C4"/>
      <c r="D4" t="inlineStr" s="11">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1"/>
      <c r="F4"/>
    </row>
    <row r="5">
      <c r="A5" t="s">
        <v>55</v>
      </c>
      <c r="B5">
        <v>4</v>
      </c>
      <c r="C5"/>
      <c r="D5" t="inlineStr" s="11">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1"/>
      <c r="F5"/>
    </row>
    <row r="6">
      <c r="A6" t="s">
        <v>55</v>
      </c>
      <c r="B6">
        <v>5</v>
      </c>
      <c r="C6"/>
      <c r="D6" t="s" s="11">
        <v>56</v>
      </c>
      <c r="E6" t="s" s="11"/>
      <c r="F6"/>
    </row>
    <row r="7">
      <c r="A7" t="s">
        <v>57</v>
      </c>
      <c r="B7">
        <v>1</v>
      </c>
      <c r="C7" t="s">
        <v>58</v>
      </c>
      <c r="D7" t="s" s="11">
        <v>59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55</v>
      </c>
      <c r="C2" t="s">
        <v>64</v>
      </c>
      <c r="D2" s="6">
        <f>'Besoins'!$B$2*100</f>
        <v>100</v>
      </c>
      <c r="E2" t="s">
        <v>3</v>
      </c>
    </row>
    <row r="3">
      <c r="A3">
        <v>1</v>
      </c>
      <c r="B3" t="s">
        <v>65</v>
      </c>
      <c r="C3" t="s">
        <v>66</v>
      </c>
      <c r="D3" s="6">
        <f>'Besoins'!$B$2*16</f>
        <v>16</v>
      </c>
      <c r="E3" t="s">
        <v>19</v>
      </c>
    </row>
    <row r="4">
      <c r="A4">
        <v>1</v>
      </c>
      <c r="B4" t="s">
        <v>67</v>
      </c>
      <c r="C4" t="s">
        <v>66</v>
      </c>
      <c r="D4" s="6">
        <f>'Besoins'!$B$2*1.5</f>
        <v>1.5</v>
      </c>
      <c r="E4" t="s">
        <v>19</v>
      </c>
    </row>
    <row r="5">
      <c r="A5">
        <v>1</v>
      </c>
      <c r="B5" t="s">
        <v>68</v>
      </c>
      <c r="C5" t="s">
        <v>69</v>
      </c>
      <c r="D5" s="6">
        <f>'Besoins'!$B$2*0.5</f>
        <v>0.5</v>
      </c>
      <c r="E5" t="s">
        <v>15</v>
      </c>
    </row>
    <row r="6">
      <c r="A6">
        <v>1</v>
      </c>
      <c r="B6" t="s">
        <v>70</v>
      </c>
      <c r="C6" t="s">
        <v>66</v>
      </c>
      <c r="D6" s="6">
        <f>'Besoins'!$B$2*8</f>
        <v>8</v>
      </c>
      <c r="E6" t="s">
        <v>15</v>
      </c>
    </row>
    <row r="7">
      <c r="A7">
        <v>1</v>
      </c>
      <c r="B7" t="s">
        <v>71</v>
      </c>
      <c r="C7" t="s">
        <v>66</v>
      </c>
      <c r="D7" s="6">
        <f>'Besoins'!$B$2*0.01</f>
        <v>0.01</v>
      </c>
      <c r="E7" t="s">
        <v>19</v>
      </c>
    </row>
    <row r="8">
      <c r="A8">
        <v>1</v>
      </c>
      <c r="B8" t="s">
        <v>72</v>
      </c>
      <c r="C8" t="s">
        <v>66</v>
      </c>
      <c r="D8" s="6">
        <f>'Besoins'!$B$2*0.5</f>
        <v>0.5</v>
      </c>
      <c r="E8" t="s">
        <v>19</v>
      </c>
    </row>
    <row r="9">
      <c r="A9">
        <v>1</v>
      </c>
      <c r="B9" t="s">
        <v>73</v>
      </c>
      <c r="C9" t="s">
        <v>64</v>
      </c>
      <c r="D9" s="6">
        <f>'Besoins'!$B$2*2</f>
        <v>2</v>
      </c>
      <c r="E9" t="s">
        <v>15</v>
      </c>
    </row>
    <row r="10">
      <c r="A10">
        <v>2</v>
      </c>
      <c r="B10" t="s">
        <v>74</v>
      </c>
      <c r="C10" t="s">
        <v>66</v>
      </c>
      <c r="D10" s="6">
        <f>'Besoins'!$B$2*1.95</f>
        <v>1.95</v>
      </c>
      <c r="E10" t="s">
        <v>15</v>
      </c>
    </row>
    <row r="11">
      <c r="A11">
        <v>2</v>
      </c>
      <c r="B11" t="s">
        <v>75</v>
      </c>
      <c r="C11" t="s">
        <v>66</v>
      </c>
      <c r="D11" s="6">
        <f>'Besoins'!$B$2*0.05</f>
        <v>0.05</v>
      </c>
      <c r="E11" t="s">
        <v>19</v>
      </c>
    </row>
    <row r="12">
      <c r="A12">
        <v>1</v>
      </c>
      <c r="B12" t="s">
        <v>76</v>
      </c>
      <c r="C12" t="s">
        <v>66</v>
      </c>
      <c r="D12" s="6">
        <f>'Besoins'!$B$2*0.005</f>
        <v>0.005</v>
      </c>
      <c r="E12" t="s">
        <v>19</v>
      </c>
    </row>
    <row r="13">
      <c r="A13">
        <v>1</v>
      </c>
      <c r="B13" t="s">
        <v>77</v>
      </c>
      <c r="C13" t="s">
        <v>66</v>
      </c>
      <c r="D13" s="6">
        <f>'Besoins'!$B$2*0.05</f>
        <v>0.05</v>
      </c>
      <c r="E13" t="s">
        <v>19</v>
      </c>
    </row>
    <row r="14">
      <c r="A14">
        <v>1</v>
      </c>
      <c r="B14" t="s">
        <v>78</v>
      </c>
      <c r="C14" t="s">
        <v>66</v>
      </c>
      <c r="D14" s="6">
        <f>'Besoins'!$B$2*0.02</f>
        <v>0.02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79</v>
      </c>
      <c r="B1"/>
      <c r="C1"/>
      <c r="D1"/>
    </row>
    <row r="2">
      <c r="A2" t="str" s="12">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3">
        <v>80</v>
      </c>
      <c r="B4"/>
      <c r="C4"/>
      <c r="D4"/>
    </row>
    <row r="5">
      <c r="A5" t="s" s="14">
        <v>81</v>
      </c>
      <c r="B5" t="str" s="11">
        <f>Procedure!D2</f>
        <v>Mise en place du poste de travail — Verifier les DLC, peser les denrees, selectionner le materiel. Desinfecter le materiel et le poste de travail suivant les protocoles.</v>
      </c>
      <c r="C5"/>
      <c r="D5"/>
    </row>
    <row r="6">
      <c r="A6" t="s" s="14">
        <v>82</v>
      </c>
      <c r="B6" t="str" s="11">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6">
        <f>Besoins!E17</f>
        <v>16</v>
      </c>
      <c r="D7" t="str">
        <f>Besoins!F17</f>
        <v>kg</v>
      </c>
    </row>
    <row r="8">
      <c r="A8"/>
      <c r="B8" t="str">
        <f>Besoins!B9</f>
        <v>Feuilles de sauge fraiche</v>
      </c>
      <c r="C8" s="6">
        <f>Besoins!E9</f>
        <v>0.005</v>
      </c>
      <c r="D8" t="str">
        <f>Besoins!F9</f>
        <v>kg</v>
      </c>
    </row>
    <row r="9">
      <c r="A9"/>
      <c r="B9" t="str">
        <f>Besoins!B16</f>
        <v>Oignons émincés surgelés</v>
      </c>
      <c r="C9" s="6">
        <f>Besoins!E16</f>
        <v>1.5</v>
      </c>
      <c r="D9" t="str">
        <f>Besoins!F16</f>
        <v>kg</v>
      </c>
    </row>
    <row r="10">
      <c r="A10" t="s" s="14">
        <v>83</v>
      </c>
      <c r="B10" t="str" s="11">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6">
        <f>Besoins!E14</f>
        <v>8</v>
      </c>
      <c r="D11" t="str">
        <f>Besoins!F14</f>
        <v>lt</v>
      </c>
    </row>
    <row r="12">
      <c r="A12"/>
      <c r="B12" t="s">
        <v>84</v>
      </c>
      <c r="C12" s="6">
        <f>'Besoins'!$B$2*2</f>
        <v>2</v>
      </c>
      <c r="D12" t="s">
        <v>15</v>
      </c>
    </row>
    <row r="13">
      <c r="A13"/>
      <c r="B13" t="str">
        <f>Besoins!B15</f>
        <v>Gros sel de mer</v>
      </c>
      <c r="C13" s="6">
        <f>Besoins!E15</f>
        <v>0.05</v>
      </c>
      <c r="D13" t="str">
        <f>Besoins!F15</f>
        <v>kg</v>
      </c>
    </row>
    <row r="14">
      <c r="A14"/>
      <c r="B14" t="str">
        <f>Besoins!B8</f>
        <v>Poivre noir en grains entiers</v>
      </c>
      <c r="C14" s="6">
        <f>Besoins!E8</f>
        <v>0.02</v>
      </c>
      <c r="D14" t="str">
        <f>Besoins!F8</f>
        <v>kg</v>
      </c>
    </row>
    <row r="15">
      <c r="A15"/>
      <c r="B15" t="str">
        <f>Besoins!B10</f>
        <v>Herbes de Provence sachet 1kg</v>
      </c>
      <c r="C15" s="6">
        <f>Besoins!E10</f>
        <v>0.01</v>
      </c>
      <c r="D15" t="str">
        <f>Besoins!F10</f>
        <v>kg</v>
      </c>
    </row>
    <row r="16">
      <c r="A16"/>
      <c r="B16" t="s">
        <v>85</v>
      </c>
      <c r="C16" s="6">
        <f>'Besoins'!$B$2*0.5</f>
        <v>0.5</v>
      </c>
      <c r="D16" t="s">
        <v>15</v>
      </c>
    </row>
    <row r="17">
      <c r="A17"/>
      <c r="B17" t="str">
        <f>Besoins!B13</f>
        <v>MARGARINE 60% MG 100% végétale pain 500g</v>
      </c>
      <c r="C17" s="6">
        <f>Besoins!E13</f>
        <v>0.5</v>
      </c>
      <c r="D17" t="str">
        <f>Besoins!F13</f>
        <v>kg</v>
      </c>
    </row>
    <row r="18">
      <c r="A18" t="s" s="14">
        <v>86</v>
      </c>
      <c r="B18" t="str" s="11">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4">
        <v>87</v>
      </c>
      <c r="B19" t="str" s="11">
        <f>Procedure!D6</f>
        <v>Servir — Servir une tranche de viande arrosee de jus. Accompagner de gnocchis, polenta, riz pilaf, etc.</v>
      </c>
      <c r="C19"/>
      <c r="D19"/>
    </row>
    <row r="20">
      <c r="A20"/>
      <c r="B20"/>
      <c r="C20"/>
      <c r="D20"/>
    </row>
    <row r="21">
      <c r="A21" t="s" s="13">
        <v>88</v>
      </c>
      <c r="B21"/>
      <c r="C21"/>
      <c r="D21"/>
    </row>
    <row r="22">
      <c r="A22" t="s" s="14">
        <v>81</v>
      </c>
      <c r="B22" t="str" s="11">
        <f>"[DISSOUDRE] "&amp;Procedure!D7</f>
        <v>[DISSOUDRE] Délayer la poudre dans l'eau froide en fouettant, puis porter à ébullition en remuant régulièrement.</v>
      </c>
      <c r="C22"/>
      <c r="D22"/>
    </row>
    <row r="23">
      <c r="A23"/>
      <c r="B23" t="str">
        <f>Besoins!B7</f>
        <v>Eau (robinet - moy. France 2026)</v>
      </c>
      <c r="C23" s="6">
        <f>Besoins!E7</f>
        <v>1.95</v>
      </c>
      <c r="D23" t="str">
        <f>Besoins!F7</f>
        <v>lt</v>
      </c>
    </row>
    <row r="24">
      <c r="A24"/>
      <c r="B24" t="str">
        <f>Besoins!B11</f>
        <v>Fonds Brun Lié (Knorr Professional)</v>
      </c>
      <c r="C24" s="6">
        <f>Besoins!E11</f>
        <v>0.05</v>
      </c>
      <c r="D24" t="str">
        <f>Besoins!F11</f>
        <v>kg</v>
      </c>
    </row>
    <row r="25">
      <c r="A25"/>
      <c r="B25"/>
      <c r="C25"/>
      <c r="D25"/>
    </row>
    <row r="26">
      <c r="A26" t="s" s="15">
        <v>89</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2026-10-30T15:28:04Z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2026-10-30T15:28:04Z</dcterms:modified>
  <cp:revision>1</cp:revision>
</cp:coreProperties>
</file>